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2020 год" sheetId="2" r:id="rId1"/>
    <sheet name="2021 год" sheetId="3" r:id="rId2"/>
    <sheet name="2022 год" sheetId="4" r:id="rId3"/>
  </sheets>
  <definedNames>
    <definedName name="_xlnm.Print_Titles" localSheetId="0">'2020 год'!$4:$5</definedName>
    <definedName name="_xlnm.Print_Titles" localSheetId="1">'2021 год'!$4:$5</definedName>
    <definedName name="_xlnm.Print_Titles" localSheetId="2">'2022 год'!$4:$5</definedName>
  </definedNames>
  <calcPr calcId="152511"/>
</workbook>
</file>

<file path=xl/calcChain.xml><?xml version="1.0" encoding="utf-8"?>
<calcChain xmlns="http://schemas.openxmlformats.org/spreadsheetml/2006/main">
  <c r="E8" i="4" l="1"/>
  <c r="E98" i="4"/>
  <c r="E97" i="4"/>
  <c r="E96" i="4"/>
  <c r="E95" i="4"/>
  <c r="E94" i="4"/>
  <c r="E93" i="4"/>
  <c r="E92" i="4"/>
  <c r="E91" i="4"/>
  <c r="E90" i="4"/>
  <c r="E89" i="4"/>
  <c r="E88" i="4"/>
  <c r="E87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1" i="4"/>
  <c r="E70" i="4"/>
  <c r="E69" i="4"/>
  <c r="E68" i="4"/>
  <c r="E67" i="4"/>
  <c r="E66" i="4"/>
  <c r="E65" i="4"/>
  <c r="E63" i="4"/>
  <c r="E62" i="4"/>
  <c r="E61" i="4"/>
  <c r="E60" i="4"/>
  <c r="E59" i="4"/>
  <c r="E58" i="4"/>
  <c r="E57" i="4"/>
  <c r="E56" i="4"/>
  <c r="E55" i="4"/>
  <c r="E54" i="4"/>
  <c r="E53" i="4"/>
  <c r="E51" i="4"/>
  <c r="E50" i="4"/>
  <c r="E49" i="4"/>
  <c r="E48" i="4"/>
  <c r="E47" i="4"/>
  <c r="E46" i="4"/>
  <c r="E45" i="4"/>
  <c r="E44" i="4"/>
  <c r="E42" i="4"/>
  <c r="E41" i="4"/>
  <c r="E40" i="4"/>
  <c r="E39" i="4"/>
  <c r="E38" i="4"/>
  <c r="E37" i="4"/>
  <c r="E36" i="4"/>
  <c r="E35" i="4"/>
  <c r="E33" i="4"/>
  <c r="E32" i="4"/>
  <c r="E31" i="4"/>
  <c r="E30" i="4"/>
  <c r="E29" i="4"/>
  <c r="E28" i="4"/>
  <c r="E27" i="4"/>
  <c r="E26" i="4"/>
  <c r="E25" i="4"/>
  <c r="E23" i="4"/>
  <c r="E22" i="4"/>
  <c r="E21" i="4"/>
  <c r="E20" i="4"/>
  <c r="E19" i="4"/>
  <c r="E17" i="4"/>
  <c r="E16" i="4"/>
  <c r="E15" i="4"/>
  <c r="E14" i="4"/>
  <c r="E13" i="4"/>
  <c r="E12" i="4"/>
  <c r="E10" i="4"/>
  <c r="E9" i="4"/>
  <c r="D86" i="4"/>
  <c r="C86" i="4"/>
  <c r="D72" i="4"/>
  <c r="C72" i="4"/>
  <c r="D64" i="4"/>
  <c r="C64" i="4"/>
  <c r="D52" i="4"/>
  <c r="C52" i="4"/>
  <c r="D43" i="4"/>
  <c r="C43" i="4"/>
  <c r="D34" i="4"/>
  <c r="C34" i="4"/>
  <c r="D24" i="4"/>
  <c r="C24" i="4"/>
  <c r="D18" i="4"/>
  <c r="C18" i="4"/>
  <c r="D11" i="4"/>
  <c r="C11" i="4"/>
  <c r="E9" i="2"/>
  <c r="E8" i="2"/>
  <c r="E53" i="2"/>
  <c r="E10" i="2"/>
  <c r="E14" i="2"/>
  <c r="E15" i="2"/>
  <c r="E16" i="2"/>
  <c r="E17" i="2"/>
  <c r="E19" i="2"/>
  <c r="E20" i="2"/>
  <c r="E21" i="2"/>
  <c r="E22" i="2"/>
  <c r="E23" i="2"/>
  <c r="E25" i="2"/>
  <c r="E26" i="2"/>
  <c r="E27" i="2"/>
  <c r="E28" i="2"/>
  <c r="E29" i="2"/>
  <c r="E30" i="2"/>
  <c r="E31" i="2"/>
  <c r="E32" i="2"/>
  <c r="E33" i="2"/>
  <c r="E35" i="2"/>
  <c r="E36" i="2"/>
  <c r="E37" i="2"/>
  <c r="E38" i="2"/>
  <c r="E39" i="2"/>
  <c r="E40" i="2"/>
  <c r="E41" i="2"/>
  <c r="E42" i="2"/>
  <c r="E44" i="2"/>
  <c r="E45" i="2"/>
  <c r="E46" i="2"/>
  <c r="E47" i="2"/>
  <c r="E48" i="2"/>
  <c r="E49" i="2"/>
  <c r="E50" i="2"/>
  <c r="E51" i="2"/>
  <c r="E54" i="2"/>
  <c r="E55" i="2"/>
  <c r="E56" i="2"/>
  <c r="E57" i="2"/>
  <c r="E58" i="2"/>
  <c r="E59" i="2"/>
  <c r="E60" i="2"/>
  <c r="E61" i="2"/>
  <c r="E62" i="2"/>
  <c r="E63" i="2"/>
  <c r="E65" i="2"/>
  <c r="E66" i="2"/>
  <c r="E67" i="2"/>
  <c r="E68" i="2"/>
  <c r="E69" i="2"/>
  <c r="E70" i="2"/>
  <c r="E71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7" i="2"/>
  <c r="E88" i="2"/>
  <c r="E89" i="2"/>
  <c r="E90" i="2"/>
  <c r="E91" i="2"/>
  <c r="E92" i="2"/>
  <c r="E93" i="2"/>
  <c r="E94" i="2"/>
  <c r="E95" i="2"/>
  <c r="E96" i="2"/>
  <c r="E97" i="2"/>
  <c r="E98" i="2"/>
  <c r="E12" i="2"/>
  <c r="E13" i="2"/>
  <c r="E87" i="3"/>
  <c r="D87" i="3"/>
  <c r="C87" i="3"/>
  <c r="D73" i="3"/>
  <c r="C73" i="3"/>
  <c r="D65" i="3"/>
  <c r="C65" i="3"/>
  <c r="D53" i="3"/>
  <c r="C53" i="3"/>
  <c r="D44" i="3"/>
  <c r="C44" i="3"/>
  <c r="D35" i="3"/>
  <c r="C35" i="3"/>
  <c r="E25" i="3"/>
  <c r="D25" i="3"/>
  <c r="C25" i="3"/>
  <c r="D19" i="3"/>
  <c r="C19" i="3"/>
  <c r="E12" i="3"/>
  <c r="D12" i="3"/>
  <c r="C12" i="3"/>
  <c r="D86" i="2"/>
  <c r="C86" i="2"/>
  <c r="D72" i="2"/>
  <c r="C72" i="2"/>
  <c r="D64" i="2"/>
  <c r="C64" i="2"/>
  <c r="D52" i="2"/>
  <c r="C52" i="2"/>
  <c r="D43" i="2"/>
  <c r="C43" i="2"/>
  <c r="D34" i="2"/>
  <c r="C34" i="2"/>
  <c r="D24" i="2"/>
  <c r="C24" i="2"/>
  <c r="D18" i="2"/>
  <c r="C18" i="2"/>
  <c r="D11" i="2"/>
  <c r="C11" i="2"/>
  <c r="E24" i="4" l="1"/>
  <c r="E64" i="4"/>
  <c r="C6" i="3"/>
  <c r="D6" i="3"/>
  <c r="C6" i="4"/>
  <c r="D6" i="4"/>
  <c r="E11" i="4"/>
  <c r="E18" i="4"/>
  <c r="E34" i="4"/>
  <c r="E43" i="4"/>
  <c r="E52" i="4"/>
  <c r="E72" i="4"/>
  <c r="E86" i="4"/>
  <c r="E64" i="2"/>
  <c r="E34" i="2"/>
  <c r="D6" i="2"/>
  <c r="E11" i="2"/>
  <c r="E86" i="2"/>
  <c r="E52" i="2"/>
  <c r="E18" i="2"/>
  <c r="C6" i="2"/>
  <c r="E44" i="3"/>
  <c r="E43" i="2"/>
  <c r="E24" i="2"/>
  <c r="E72" i="2"/>
  <c r="E35" i="3"/>
  <c r="E73" i="3"/>
  <c r="E65" i="3"/>
  <c r="E19" i="3"/>
  <c r="E53" i="3"/>
  <c r="E6" i="4" l="1"/>
  <c r="E6" i="2"/>
  <c r="E6" i="3"/>
</calcChain>
</file>

<file path=xl/sharedStrings.xml><?xml version="1.0" encoding="utf-8"?>
<sst xmlns="http://schemas.openxmlformats.org/spreadsheetml/2006/main" count="306" uniqueCount="104">
  <si>
    <t>Численность</t>
  </si>
  <si>
    <t>Суммы</t>
  </si>
  <si>
    <t>субвенций</t>
  </si>
  <si>
    <t>Субвенции бюджетам на осуществление полномочий по первичному воинскому учету на территориях, где отсутствуют военные комиссариаты</t>
  </si>
  <si>
    <t>город Покачи</t>
  </si>
  <si>
    <t>Белоярский район</t>
  </si>
  <si>
    <t>с.п. Верхнеказымский</t>
  </si>
  <si>
    <t>с.п. Казым</t>
  </si>
  <si>
    <t>с.п. Сосновка</t>
  </si>
  <si>
    <t>с.п. Сорум</t>
  </si>
  <si>
    <t>с.п. Полноват</t>
  </si>
  <si>
    <t>с.п. Лыхма</t>
  </si>
  <si>
    <t>Березовский район</t>
  </si>
  <si>
    <t>Кондинский  район</t>
  </si>
  <si>
    <t>г.п. Мортка</t>
  </si>
  <si>
    <t>г.п. Куминский</t>
  </si>
  <si>
    <t>г.п. Луговой</t>
  </si>
  <si>
    <t>с.п. Мулымья</t>
  </si>
  <si>
    <t>с.п. Половинка</t>
  </si>
  <si>
    <t>с.п. Леуши</t>
  </si>
  <si>
    <t>с.п. Болчары</t>
  </si>
  <si>
    <t>с.п. Шугур</t>
  </si>
  <si>
    <t>Нефтеюганский район</t>
  </si>
  <si>
    <t>п.г.т. Пойковский</t>
  </si>
  <si>
    <t>с.п.Сингепай</t>
  </si>
  <si>
    <t>п. Лемпино</t>
  </si>
  <si>
    <t>п.Каркатаевы</t>
  </si>
  <si>
    <t>сп. Салым</t>
  </si>
  <si>
    <t>п. Куть-Ях</t>
  </si>
  <si>
    <t>с.п. Сентябрский</t>
  </si>
  <si>
    <t>город Пыть-Ях</t>
  </si>
  <si>
    <t>Нижневартовский район</t>
  </si>
  <si>
    <t>г.т. Излучинск</t>
  </si>
  <si>
    <t>г.п.Новоаганск</t>
  </si>
  <si>
    <t>с.п. Ваховск</t>
  </si>
  <si>
    <t>с.п. Ларьяк</t>
  </si>
  <si>
    <t>с.п. Зайцева речка</t>
  </si>
  <si>
    <t>с.п. Покур</t>
  </si>
  <si>
    <t>с.п. Вата</t>
  </si>
  <si>
    <t>с.п. Аган</t>
  </si>
  <si>
    <t>Октябрьский район</t>
  </si>
  <si>
    <t>г.п.Приобье</t>
  </si>
  <si>
    <t>с.п. Андра</t>
  </si>
  <si>
    <t>с.п. Шеркалы</t>
  </si>
  <si>
    <t>г.п. Перегребное</t>
  </si>
  <si>
    <t>с.п. Талинка</t>
  </si>
  <si>
    <t>с.п. Уньюган</t>
  </si>
  <si>
    <t>с.п.Малый Атлым</t>
  </si>
  <si>
    <t>с.п. Сергино</t>
  </si>
  <si>
    <t>с.п. Каменное</t>
  </si>
  <si>
    <t>с.п. Карымкары</t>
  </si>
  <si>
    <t>г.п. Октябрьское</t>
  </si>
  <si>
    <t>Советский  район</t>
  </si>
  <si>
    <t>с.п. Пионерский</t>
  </si>
  <si>
    <t>с.п. Малиновский</t>
  </si>
  <si>
    <t>с.п. Таежный</t>
  </si>
  <si>
    <t>г.п. Агириш</t>
  </si>
  <si>
    <t>с.п.Зеленоборск</t>
  </si>
  <si>
    <t>с.п.Алябьевский</t>
  </si>
  <si>
    <t>с.п.Коммунистический</t>
  </si>
  <si>
    <t>Сургутский район</t>
  </si>
  <si>
    <t>с.п. Белый Яр</t>
  </si>
  <si>
    <t>с.п. Солнечный</t>
  </si>
  <si>
    <t>с.п. Барсово</t>
  </si>
  <si>
    <t>с.п. Нижнесортымский</t>
  </si>
  <si>
    <t>с.п.Федоровский</t>
  </si>
  <si>
    <t>с.п.Лянтор</t>
  </si>
  <si>
    <t>с.п.Сытомино</t>
  </si>
  <si>
    <t>с.п.Тундрино</t>
  </si>
  <si>
    <t>с.п.Угут</t>
  </si>
  <si>
    <t>с.п. Ульт-Ягун</t>
  </si>
  <si>
    <t>с.п. Локосово</t>
  </si>
  <si>
    <t>Ханты-Мансийский район</t>
  </si>
  <si>
    <t>с.п. Горноправдинск</t>
  </si>
  <si>
    <t>с.п. Кедровый</t>
  </si>
  <si>
    <t>с.п. Луговской</t>
  </si>
  <si>
    <t>с.п. Нялинское</t>
  </si>
  <si>
    <t>с.п.Селиярово</t>
  </si>
  <si>
    <t>с.п.Сибирский</t>
  </si>
  <si>
    <t>с.п.Выкатной</t>
  </si>
  <si>
    <t>с.п. Красноленинский</t>
  </si>
  <si>
    <t>с.п.Цингалы</t>
  </si>
  <si>
    <t>с.п.Шапша</t>
  </si>
  <si>
    <t>с.п.Кышик</t>
  </si>
  <si>
    <t>с.п. Согом</t>
  </si>
  <si>
    <t>город Югорск</t>
  </si>
  <si>
    <t>с.п. Игрим</t>
  </si>
  <si>
    <t>с.п.Приполярный</t>
  </si>
  <si>
    <t>с.п. Саранпауль</t>
  </si>
  <si>
    <t>с.п. Светлый</t>
  </si>
  <si>
    <t>с.п. Хулимсут</t>
  </si>
  <si>
    <t>г.п. Кондинское</t>
  </si>
  <si>
    <t>п. Усть-Юган</t>
  </si>
  <si>
    <t>с.п. Лямина</t>
  </si>
  <si>
    <t>с.п.Рускинская</t>
  </si>
  <si>
    <t>в том числе:</t>
  </si>
  <si>
    <t>Наименование муниципального образования</t>
  </si>
  <si>
    <t>освобожденные</t>
  </si>
  <si>
    <t>совместители</t>
  </si>
  <si>
    <t>№ пп</t>
  </si>
  <si>
    <t xml:space="preserve">Расчет и распределение субвенций бюджетам муниципальных районов и городских округов на 2020 год на осуществление первичного воинского учета на территориях, где отсутствуют военные комиссариаты </t>
  </si>
  <si>
    <t xml:space="preserve">Расчет и распределение субвенций бюджетам муниципальных районов и городских округов на 2021 год на осуществление первичного воинского учета на территориях, где отсутствуют военные комиссариаты </t>
  </si>
  <si>
    <t xml:space="preserve">Расчет и распределение субвенций бюджетам муниципальных районов и городских округов на 2022 год на осуществление первичного воинского учета на территориях, где отсутствуют военные комиссариаты </t>
  </si>
  <si>
    <t>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</si>
</sst>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"/>
  <sheetViews>
    <sheetView tabSelected="1" workbookViewId="0">
      <selection activeCell="B6" sqref="B6"/>
    </sheetView>
  </sheetViews>
  <sheetFormatPr defaultRowHeight="15" x14ac:dyDescent="0.25"/>
  <cols>
    <col min="2" max="2" width="51.7109375" customWidth="1"/>
    <col min="3" max="3" width="16.7109375" customWidth="1"/>
    <col min="4" max="4" width="19.42578125" customWidth="1"/>
    <col min="5" max="5" width="18" customWidth="1"/>
  </cols>
  <sheetData>
    <row r="1" spans="1:15" ht="14.25" customHeight="1" x14ac:dyDescent="0.25">
      <c r="A1" s="17" t="s">
        <v>100</v>
      </c>
      <c r="B1" s="17"/>
      <c r="C1" s="17"/>
      <c r="D1" s="17"/>
      <c r="E1" s="17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8.25" customHeight="1" x14ac:dyDescent="0.25">
      <c r="A2" s="17"/>
      <c r="B2" s="17"/>
      <c r="C2" s="17"/>
      <c r="D2" s="17"/>
      <c r="E2" s="17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5.75" customHeight="1" x14ac:dyDescent="0.25">
      <c r="A3" s="9"/>
      <c r="B3" s="9"/>
      <c r="C3" s="9"/>
      <c r="D3" s="9"/>
      <c r="E3" s="12" t="s">
        <v>103</v>
      </c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21" customHeight="1" x14ac:dyDescent="0.25">
      <c r="A4" s="18" t="s">
        <v>99</v>
      </c>
      <c r="B4" s="18" t="s">
        <v>96</v>
      </c>
      <c r="C4" s="18" t="s">
        <v>0</v>
      </c>
      <c r="D4" s="18"/>
      <c r="E4" s="14" t="s">
        <v>1</v>
      </c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1.75" customHeight="1" x14ac:dyDescent="0.25">
      <c r="A5" s="18"/>
      <c r="B5" s="18"/>
      <c r="C5" s="13" t="s">
        <v>97</v>
      </c>
      <c r="D5" s="13" t="s">
        <v>98</v>
      </c>
      <c r="E5" s="8" t="s">
        <v>2</v>
      </c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63" x14ac:dyDescent="0.25">
      <c r="A6" s="3"/>
      <c r="B6" s="4" t="s">
        <v>3</v>
      </c>
      <c r="C6" s="10">
        <f>C8+C9+C10+C11+C18+C24+C34+C43+C52+C64+C72+C86</f>
        <v>98</v>
      </c>
      <c r="D6" s="10">
        <f>D8+D9+D10+D11+D18+D24+D34+D43+D52+D64+D72+D86</f>
        <v>34</v>
      </c>
      <c r="E6" s="11">
        <f>E8+E9+E10+E11+E18+E24+E34+E43+E52+E64+E72+E86</f>
        <v>50376.450000000004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4.25" customHeight="1" x14ac:dyDescent="0.25">
      <c r="A7" s="19" t="s">
        <v>95</v>
      </c>
      <c r="B7" s="19"/>
      <c r="C7" s="19"/>
      <c r="D7" s="19"/>
      <c r="E7" s="19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4.25" customHeight="1" x14ac:dyDescent="0.25">
      <c r="A8" s="5">
        <v>1</v>
      </c>
      <c r="B8" s="5" t="s">
        <v>30</v>
      </c>
      <c r="C8" s="5">
        <v>12</v>
      </c>
      <c r="D8" s="5">
        <v>0</v>
      </c>
      <c r="E8" s="6">
        <f>C8*430.1+4.3+94.8</f>
        <v>5260.3000000000011</v>
      </c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4.25" customHeight="1" x14ac:dyDescent="0.25">
      <c r="A9" s="5">
        <v>2</v>
      </c>
      <c r="B9" s="5" t="s">
        <v>4</v>
      </c>
      <c r="C9" s="5">
        <v>4</v>
      </c>
      <c r="D9" s="5">
        <v>0</v>
      </c>
      <c r="E9" s="6">
        <f>C9*430.1+31.6+19.3</f>
        <v>1771.3</v>
      </c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4.25" customHeight="1" x14ac:dyDescent="0.25">
      <c r="A10" s="5">
        <v>3</v>
      </c>
      <c r="B10" s="5" t="s">
        <v>85</v>
      </c>
      <c r="C10" s="5">
        <v>9</v>
      </c>
      <c r="D10" s="5">
        <v>0</v>
      </c>
      <c r="E10" s="6">
        <f>C10*430.1+71.1</f>
        <v>3942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4.25" customHeight="1" x14ac:dyDescent="0.25">
      <c r="A11" s="5">
        <v>4</v>
      </c>
      <c r="B11" s="5" t="s">
        <v>5</v>
      </c>
      <c r="C11" s="5">
        <f>C12+C13+C14+C15+C16+C17</f>
        <v>4</v>
      </c>
      <c r="D11" s="5">
        <f>D12+D13+D14+D15+D16+D17</f>
        <v>2</v>
      </c>
      <c r="E11" s="6">
        <f>E12+E13+E14+E15+E16+E17</f>
        <v>2192.85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4.25" customHeight="1" x14ac:dyDescent="0.25">
      <c r="A12" s="2">
        <v>1</v>
      </c>
      <c r="B12" s="2" t="s">
        <v>6</v>
      </c>
      <c r="C12" s="2">
        <v>1</v>
      </c>
      <c r="D12" s="2">
        <v>0</v>
      </c>
      <c r="E12" s="7">
        <f>C12*430.1+7.9+1.9</f>
        <v>439.9</v>
      </c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4.25" customHeight="1" x14ac:dyDescent="0.25">
      <c r="A13" s="2">
        <v>2</v>
      </c>
      <c r="B13" s="2" t="s">
        <v>7</v>
      </c>
      <c r="C13" s="2">
        <v>0</v>
      </c>
      <c r="D13" s="2">
        <v>1</v>
      </c>
      <c r="E13" s="7">
        <f>D13*215.1+3.9+0.95</f>
        <v>219.95</v>
      </c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4.25" customHeight="1" x14ac:dyDescent="0.25">
      <c r="A14" s="2">
        <v>3</v>
      </c>
      <c r="B14" s="2" t="s">
        <v>8</v>
      </c>
      <c r="C14" s="2">
        <v>1</v>
      </c>
      <c r="D14" s="2">
        <v>0</v>
      </c>
      <c r="E14" s="7">
        <f>C14*430.1+7.9</f>
        <v>438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4.25" customHeight="1" x14ac:dyDescent="0.25">
      <c r="A15" s="2">
        <v>4</v>
      </c>
      <c r="B15" s="2" t="s">
        <v>9</v>
      </c>
      <c r="C15" s="2">
        <v>1</v>
      </c>
      <c r="D15" s="2">
        <v>0</v>
      </c>
      <c r="E15" s="7">
        <f>C15*430.1+7.9</f>
        <v>438</v>
      </c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4.25" customHeight="1" x14ac:dyDescent="0.25">
      <c r="A16" s="2">
        <v>5</v>
      </c>
      <c r="B16" s="2" t="s">
        <v>10</v>
      </c>
      <c r="C16" s="2">
        <v>0</v>
      </c>
      <c r="D16" s="2">
        <v>1</v>
      </c>
      <c r="E16" s="7">
        <f>D16*215.1+3.9</f>
        <v>219</v>
      </c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4.25" customHeight="1" x14ac:dyDescent="0.25">
      <c r="A17" s="2">
        <v>6</v>
      </c>
      <c r="B17" s="2" t="s">
        <v>11</v>
      </c>
      <c r="C17" s="2">
        <v>1</v>
      </c>
      <c r="D17" s="2">
        <v>0</v>
      </c>
      <c r="E17" s="7">
        <f>C17*430.1+7.9</f>
        <v>438</v>
      </c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4.25" customHeight="1" x14ac:dyDescent="0.25">
      <c r="A18" s="5">
        <v>5</v>
      </c>
      <c r="B18" s="5" t="s">
        <v>12</v>
      </c>
      <c r="C18" s="5">
        <f>C19+C20+C21+C22+C23</f>
        <v>5</v>
      </c>
      <c r="D18" s="5">
        <f>D19+D20+D21+D22+D23</f>
        <v>1</v>
      </c>
      <c r="E18" s="6">
        <f>E19+E20+E21+E22+E23</f>
        <v>2409</v>
      </c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4.25" customHeight="1" x14ac:dyDescent="0.25">
      <c r="A19" s="2">
        <v>1</v>
      </c>
      <c r="B19" s="2" t="s">
        <v>86</v>
      </c>
      <c r="C19" s="2">
        <v>2</v>
      </c>
      <c r="D19" s="2">
        <v>0</v>
      </c>
      <c r="E19" s="7">
        <f>430.1*C19+15.8</f>
        <v>876</v>
      </c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4.25" customHeight="1" x14ac:dyDescent="0.25">
      <c r="A20" s="2">
        <v>2</v>
      </c>
      <c r="B20" s="2" t="s">
        <v>87</v>
      </c>
      <c r="C20" s="2">
        <v>0</v>
      </c>
      <c r="D20" s="2">
        <v>1</v>
      </c>
      <c r="E20" s="7">
        <f>D20*215.1+3.9</f>
        <v>219</v>
      </c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4.25" customHeight="1" x14ac:dyDescent="0.25">
      <c r="A21" s="2">
        <v>3</v>
      </c>
      <c r="B21" s="2" t="s">
        <v>88</v>
      </c>
      <c r="C21" s="2">
        <v>1</v>
      </c>
      <c r="D21" s="2">
        <v>0</v>
      </c>
      <c r="E21" s="7">
        <f>C21*430.1+7.9</f>
        <v>438</v>
      </c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4.25" customHeight="1" x14ac:dyDescent="0.25">
      <c r="A22" s="2">
        <v>4</v>
      </c>
      <c r="B22" s="2" t="s">
        <v>89</v>
      </c>
      <c r="C22" s="2">
        <v>1</v>
      </c>
      <c r="D22" s="2">
        <v>0</v>
      </c>
      <c r="E22" s="7">
        <f>C22*430.1+7.9</f>
        <v>438</v>
      </c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4.25" customHeight="1" x14ac:dyDescent="0.25">
      <c r="A23" s="2">
        <v>5</v>
      </c>
      <c r="B23" s="2" t="s">
        <v>90</v>
      </c>
      <c r="C23" s="2">
        <v>1</v>
      </c>
      <c r="D23" s="2">
        <v>0</v>
      </c>
      <c r="E23" s="7">
        <f>C23*430.1+7.9</f>
        <v>438</v>
      </c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4.25" customHeight="1" x14ac:dyDescent="0.25">
      <c r="A24" s="5">
        <v>6</v>
      </c>
      <c r="B24" s="5" t="s">
        <v>13</v>
      </c>
      <c r="C24" s="5">
        <f>C25+C26+C27+C28+C29+C30+C31+C32+C33</f>
        <v>5</v>
      </c>
      <c r="D24" s="5">
        <f>D25+D26+D27+D28+D29+D30+D31+D32+D33</f>
        <v>4</v>
      </c>
      <c r="E24" s="6">
        <f>E25+E26+E27+E28+E29+E30+E31+E32+E33</f>
        <v>3066</v>
      </c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4.25" customHeight="1" x14ac:dyDescent="0.25">
      <c r="A25" s="2">
        <v>1</v>
      </c>
      <c r="B25" s="2" t="s">
        <v>14</v>
      </c>
      <c r="C25" s="2">
        <v>1</v>
      </c>
      <c r="D25" s="2">
        <v>0</v>
      </c>
      <c r="E25" s="7">
        <f>C25*430.1+7.9</f>
        <v>438</v>
      </c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4.25" customHeight="1" x14ac:dyDescent="0.25">
      <c r="A26" s="2">
        <v>2</v>
      </c>
      <c r="B26" s="2" t="s">
        <v>15</v>
      </c>
      <c r="C26" s="2">
        <v>1</v>
      </c>
      <c r="D26" s="2">
        <v>0</v>
      </c>
      <c r="E26" s="7">
        <f>C26*430.1+7.9</f>
        <v>438</v>
      </c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4.25" customHeight="1" x14ac:dyDescent="0.25">
      <c r="A27" s="2">
        <v>3</v>
      </c>
      <c r="B27" s="2" t="s">
        <v>91</v>
      </c>
      <c r="C27" s="2">
        <v>1</v>
      </c>
      <c r="D27" s="2">
        <v>0</v>
      </c>
      <c r="E27" s="7">
        <f>C27*430.1+7.9</f>
        <v>438</v>
      </c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4.25" customHeight="1" x14ac:dyDescent="0.25">
      <c r="A28" s="2">
        <v>4</v>
      </c>
      <c r="B28" s="2" t="s">
        <v>16</v>
      </c>
      <c r="C28" s="2">
        <v>0</v>
      </c>
      <c r="D28" s="2">
        <v>1</v>
      </c>
      <c r="E28" s="7">
        <f>D28*215.1+3.9</f>
        <v>219</v>
      </c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4.25" customHeight="1" x14ac:dyDescent="0.25">
      <c r="A29" s="2">
        <v>5</v>
      </c>
      <c r="B29" s="2" t="s">
        <v>17</v>
      </c>
      <c r="C29" s="2">
        <v>1</v>
      </c>
      <c r="D29" s="2">
        <v>0</v>
      </c>
      <c r="E29" s="7">
        <f>C29*430.1+7.9</f>
        <v>438</v>
      </c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4.25" customHeight="1" x14ac:dyDescent="0.25">
      <c r="A30" s="2">
        <v>6</v>
      </c>
      <c r="B30" s="2" t="s">
        <v>18</v>
      </c>
      <c r="C30" s="2">
        <v>0</v>
      </c>
      <c r="D30" s="2">
        <v>1</v>
      </c>
      <c r="E30" s="7">
        <f>D30*215.1+3.9</f>
        <v>219</v>
      </c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4.25" customHeight="1" x14ac:dyDescent="0.25">
      <c r="A31" s="2">
        <v>7</v>
      </c>
      <c r="B31" s="2" t="s">
        <v>19</v>
      </c>
      <c r="C31" s="2">
        <v>1</v>
      </c>
      <c r="D31" s="2">
        <v>0</v>
      </c>
      <c r="E31" s="7">
        <f>C31*430.1+7.9</f>
        <v>438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4.25" customHeight="1" x14ac:dyDescent="0.25">
      <c r="A32" s="2">
        <v>8</v>
      </c>
      <c r="B32" s="2" t="s">
        <v>20</v>
      </c>
      <c r="C32" s="2">
        <v>0</v>
      </c>
      <c r="D32" s="2">
        <v>1</v>
      </c>
      <c r="E32" s="7">
        <f>D32*215.1+3.9</f>
        <v>219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4.25" customHeight="1" x14ac:dyDescent="0.25">
      <c r="A33" s="2">
        <v>9</v>
      </c>
      <c r="B33" s="2" t="s">
        <v>21</v>
      </c>
      <c r="C33" s="2">
        <v>0</v>
      </c>
      <c r="D33" s="2">
        <v>1</v>
      </c>
      <c r="E33" s="7">
        <f>D33*215.1+3.9</f>
        <v>219</v>
      </c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4.25" customHeight="1" x14ac:dyDescent="0.25">
      <c r="A34" s="5">
        <v>7</v>
      </c>
      <c r="B34" s="5" t="s">
        <v>22</v>
      </c>
      <c r="C34" s="5">
        <f>C35+C36+C37+C38+C39+C40+C41+C42</f>
        <v>9</v>
      </c>
      <c r="D34" s="5">
        <f>D35+D36+D37+D38+D39+D40+D41+D42</f>
        <v>3</v>
      </c>
      <c r="E34" s="6">
        <f>E35+E36+E37+E38+E39+E40+E41+E42</f>
        <v>4599</v>
      </c>
    </row>
    <row r="35" spans="1:15" ht="14.25" customHeight="1" x14ac:dyDescent="0.25">
      <c r="A35" s="2">
        <v>1</v>
      </c>
      <c r="B35" s="2" t="s">
        <v>23</v>
      </c>
      <c r="C35" s="2">
        <v>5</v>
      </c>
      <c r="D35" s="2">
        <v>0</v>
      </c>
      <c r="E35" s="7">
        <f>C35*430.1+39.5</f>
        <v>2190</v>
      </c>
    </row>
    <row r="36" spans="1:15" ht="14.25" customHeight="1" x14ac:dyDescent="0.25">
      <c r="A36" s="2">
        <v>2</v>
      </c>
      <c r="B36" s="2" t="s">
        <v>24</v>
      </c>
      <c r="C36" s="2">
        <v>1</v>
      </c>
      <c r="D36" s="2">
        <v>0</v>
      </c>
      <c r="E36" s="7">
        <f>C36*430.1+7.9</f>
        <v>438</v>
      </c>
    </row>
    <row r="37" spans="1:15" ht="14.25" customHeight="1" x14ac:dyDescent="0.25">
      <c r="A37" s="2">
        <v>3</v>
      </c>
      <c r="B37" s="2" t="s">
        <v>25</v>
      </c>
      <c r="C37" s="2">
        <v>0</v>
      </c>
      <c r="D37" s="2">
        <v>1</v>
      </c>
      <c r="E37" s="7">
        <f>D37*215.1+3.9</f>
        <v>219</v>
      </c>
    </row>
    <row r="38" spans="1:15" ht="14.25" customHeight="1" x14ac:dyDescent="0.25">
      <c r="A38" s="2">
        <v>4</v>
      </c>
      <c r="B38" s="2" t="s">
        <v>26</v>
      </c>
      <c r="C38" s="2">
        <v>0</v>
      </c>
      <c r="D38" s="2">
        <v>1</v>
      </c>
      <c r="E38" s="7">
        <f>D38*215.1+3.9</f>
        <v>219</v>
      </c>
    </row>
    <row r="39" spans="1:15" ht="14.25" customHeight="1" x14ac:dyDescent="0.25">
      <c r="A39" s="2">
        <v>5</v>
      </c>
      <c r="B39" s="2" t="s">
        <v>92</v>
      </c>
      <c r="C39" s="2">
        <v>1</v>
      </c>
      <c r="D39" s="2">
        <v>0</v>
      </c>
      <c r="E39" s="7">
        <f>C39*430.1+7.9</f>
        <v>438</v>
      </c>
    </row>
    <row r="40" spans="1:15" ht="14.25" customHeight="1" x14ac:dyDescent="0.25">
      <c r="A40" s="2">
        <v>6</v>
      </c>
      <c r="B40" s="2" t="s">
        <v>27</v>
      </c>
      <c r="C40" s="2">
        <v>1</v>
      </c>
      <c r="D40" s="2">
        <v>0</v>
      </c>
      <c r="E40" s="7">
        <f>C40*430.1+7.9</f>
        <v>438</v>
      </c>
    </row>
    <row r="41" spans="1:15" ht="14.25" customHeight="1" x14ac:dyDescent="0.25">
      <c r="A41" s="2">
        <v>7</v>
      </c>
      <c r="B41" s="2" t="s">
        <v>28</v>
      </c>
      <c r="C41" s="2">
        <v>1</v>
      </c>
      <c r="D41" s="2">
        <v>0</v>
      </c>
      <c r="E41" s="7">
        <f>C41*430.1+7.9</f>
        <v>438</v>
      </c>
    </row>
    <row r="42" spans="1:15" ht="14.25" customHeight="1" x14ac:dyDescent="0.25">
      <c r="A42" s="2">
        <v>8</v>
      </c>
      <c r="B42" s="2" t="s">
        <v>29</v>
      </c>
      <c r="C42" s="2">
        <v>0</v>
      </c>
      <c r="D42" s="2">
        <v>1</v>
      </c>
      <c r="E42" s="7">
        <f>D42*215.1+3.9</f>
        <v>219</v>
      </c>
    </row>
    <row r="43" spans="1:15" ht="14.25" customHeight="1" x14ac:dyDescent="0.25">
      <c r="A43" s="5">
        <v>8</v>
      </c>
      <c r="B43" s="5" t="s">
        <v>31</v>
      </c>
      <c r="C43" s="5">
        <f>C44+C45+C46+C47+C48+C49+C50+C51</f>
        <v>6</v>
      </c>
      <c r="D43" s="5">
        <f>D44+D45+D46+D47+D48+D49+D50+D51</f>
        <v>4</v>
      </c>
      <c r="E43" s="6">
        <f>E44+E45+E46+E47+E48+E49+E50+E51</f>
        <v>3484</v>
      </c>
    </row>
    <row r="44" spans="1:15" ht="14.25" customHeight="1" x14ac:dyDescent="0.25">
      <c r="A44" s="2">
        <v>1</v>
      </c>
      <c r="B44" s="2" t="s">
        <v>32</v>
      </c>
      <c r="C44" s="2">
        <v>3</v>
      </c>
      <c r="D44" s="2">
        <v>0</v>
      </c>
      <c r="E44" s="7">
        <f>C44*430.1+3.7</f>
        <v>1294.0000000000002</v>
      </c>
    </row>
    <row r="45" spans="1:15" ht="14.25" customHeight="1" x14ac:dyDescent="0.25">
      <c r="A45" s="2">
        <v>2</v>
      </c>
      <c r="B45" s="2" t="s">
        <v>33</v>
      </c>
      <c r="C45" s="2">
        <v>1</v>
      </c>
      <c r="D45" s="2">
        <v>0</v>
      </c>
      <c r="E45" s="7">
        <f>C45*430.1+7.9</f>
        <v>438</v>
      </c>
    </row>
    <row r="46" spans="1:15" ht="14.25" customHeight="1" x14ac:dyDescent="0.25">
      <c r="A46" s="2">
        <v>3</v>
      </c>
      <c r="B46" s="2" t="s">
        <v>34</v>
      </c>
      <c r="C46" s="2">
        <v>1</v>
      </c>
      <c r="D46" s="2">
        <v>0</v>
      </c>
      <c r="E46" s="7">
        <f>C46*430.1+7.9</f>
        <v>438</v>
      </c>
    </row>
    <row r="47" spans="1:15" ht="14.25" customHeight="1" x14ac:dyDescent="0.25">
      <c r="A47" s="2">
        <v>4</v>
      </c>
      <c r="B47" s="2" t="s">
        <v>35</v>
      </c>
      <c r="C47" s="2">
        <v>1</v>
      </c>
      <c r="D47" s="2">
        <v>0</v>
      </c>
      <c r="E47" s="7">
        <f>C47*430.1+7.9</f>
        <v>438</v>
      </c>
    </row>
    <row r="48" spans="1:15" ht="14.25" customHeight="1" x14ac:dyDescent="0.25">
      <c r="A48" s="2">
        <v>5</v>
      </c>
      <c r="B48" s="2" t="s">
        <v>36</v>
      </c>
      <c r="C48" s="2">
        <v>0</v>
      </c>
      <c r="D48" s="2">
        <v>1</v>
      </c>
      <c r="E48" s="7">
        <f>D48*215.1+3.9</f>
        <v>219</v>
      </c>
    </row>
    <row r="49" spans="1:5" ht="14.25" customHeight="1" x14ac:dyDescent="0.25">
      <c r="A49" s="2">
        <v>6</v>
      </c>
      <c r="B49" s="2" t="s">
        <v>37</v>
      </c>
      <c r="C49" s="2">
        <v>0</v>
      </c>
      <c r="D49" s="2">
        <v>1</v>
      </c>
      <c r="E49" s="7">
        <f>D49*215.1+3.9</f>
        <v>219</v>
      </c>
    </row>
    <row r="50" spans="1:5" ht="14.25" customHeight="1" x14ac:dyDescent="0.25">
      <c r="A50" s="2">
        <v>7</v>
      </c>
      <c r="B50" s="2" t="s">
        <v>38</v>
      </c>
      <c r="C50" s="2">
        <v>0</v>
      </c>
      <c r="D50" s="2">
        <v>1</v>
      </c>
      <c r="E50" s="7">
        <f>D50*215.1+3.9</f>
        <v>219</v>
      </c>
    </row>
    <row r="51" spans="1:5" ht="14.25" customHeight="1" x14ac:dyDescent="0.25">
      <c r="A51" s="2">
        <v>8</v>
      </c>
      <c r="B51" s="2" t="s">
        <v>39</v>
      </c>
      <c r="C51" s="2">
        <v>0</v>
      </c>
      <c r="D51" s="2">
        <v>1</v>
      </c>
      <c r="E51" s="7">
        <f>D51*215.1+3.9</f>
        <v>219</v>
      </c>
    </row>
    <row r="52" spans="1:5" ht="14.25" customHeight="1" x14ac:dyDescent="0.25">
      <c r="A52" s="5">
        <v>9</v>
      </c>
      <c r="B52" s="5" t="s">
        <v>40</v>
      </c>
      <c r="C52" s="5">
        <f>C53+C54+C55+C56+C57+C58+C59+C60+C61+C62+C63</f>
        <v>6</v>
      </c>
      <c r="D52" s="5">
        <f>D53+D54+D55+D56+D57+D58+D59+D60+D61+D62+D63</f>
        <v>5</v>
      </c>
      <c r="E52" s="6">
        <f>E53+E54+E55+E56+E57+E58+E59+E60+E61+E62+E63</f>
        <v>3723</v>
      </c>
    </row>
    <row r="53" spans="1:5" ht="14.25" customHeight="1" x14ac:dyDescent="0.25">
      <c r="A53" s="2">
        <v>1</v>
      </c>
      <c r="B53" s="2" t="s">
        <v>42</v>
      </c>
      <c r="C53" s="2">
        <v>1</v>
      </c>
      <c r="D53" s="2">
        <v>0</v>
      </c>
      <c r="E53" s="7">
        <f>C53*430.1+7.9</f>
        <v>438</v>
      </c>
    </row>
    <row r="54" spans="1:5" ht="14.25" customHeight="1" x14ac:dyDescent="0.25">
      <c r="A54" s="2">
        <v>2</v>
      </c>
      <c r="B54" s="2" t="s">
        <v>41</v>
      </c>
      <c r="C54" s="2">
        <v>1</v>
      </c>
      <c r="D54" s="2">
        <v>0</v>
      </c>
      <c r="E54" s="7">
        <f>C54*430.1+7.9</f>
        <v>438</v>
      </c>
    </row>
    <row r="55" spans="1:5" ht="14.25" customHeight="1" x14ac:dyDescent="0.25">
      <c r="A55" s="2">
        <v>3</v>
      </c>
      <c r="B55" s="2" t="s">
        <v>43</v>
      </c>
      <c r="C55" s="2">
        <v>0</v>
      </c>
      <c r="D55" s="2">
        <v>1</v>
      </c>
      <c r="E55" s="7">
        <f>D55*215.1+3.9</f>
        <v>219</v>
      </c>
    </row>
    <row r="56" spans="1:5" ht="14.25" customHeight="1" x14ac:dyDescent="0.25">
      <c r="A56" s="2">
        <v>4</v>
      </c>
      <c r="B56" s="2" t="s">
        <v>44</v>
      </c>
      <c r="C56" s="2">
        <v>1</v>
      </c>
      <c r="D56" s="2">
        <v>0</v>
      </c>
      <c r="E56" s="7">
        <f>C56*430.1+7.9</f>
        <v>438</v>
      </c>
    </row>
    <row r="57" spans="1:5" ht="14.25" customHeight="1" x14ac:dyDescent="0.25">
      <c r="A57" s="2">
        <v>5</v>
      </c>
      <c r="B57" s="2" t="s">
        <v>45</v>
      </c>
      <c r="C57" s="2">
        <v>1</v>
      </c>
      <c r="D57" s="2">
        <v>0</v>
      </c>
      <c r="E57" s="7">
        <f>C57*430.1+7.9</f>
        <v>438</v>
      </c>
    </row>
    <row r="58" spans="1:5" ht="14.25" customHeight="1" x14ac:dyDescent="0.25">
      <c r="A58" s="2">
        <v>6</v>
      </c>
      <c r="B58" s="2" t="s">
        <v>46</v>
      </c>
      <c r="C58" s="2">
        <v>1</v>
      </c>
      <c r="D58" s="2">
        <v>0</v>
      </c>
      <c r="E58" s="7">
        <f>C58*430.1+7.9</f>
        <v>438</v>
      </c>
    </row>
    <row r="59" spans="1:5" ht="14.25" customHeight="1" x14ac:dyDescent="0.25">
      <c r="A59" s="2">
        <v>7</v>
      </c>
      <c r="B59" s="2" t="s">
        <v>47</v>
      </c>
      <c r="C59" s="2">
        <v>0</v>
      </c>
      <c r="D59" s="2">
        <v>1</v>
      </c>
      <c r="E59" s="7">
        <f>D59*215.1+3.9</f>
        <v>219</v>
      </c>
    </row>
    <row r="60" spans="1:5" ht="14.25" customHeight="1" x14ac:dyDescent="0.25">
      <c r="A60" s="2">
        <v>8</v>
      </c>
      <c r="B60" s="2" t="s">
        <v>48</v>
      </c>
      <c r="C60" s="2">
        <v>0</v>
      </c>
      <c r="D60" s="2">
        <v>1</v>
      </c>
      <c r="E60" s="7">
        <f>D60*215.1+3.9</f>
        <v>219</v>
      </c>
    </row>
    <row r="61" spans="1:5" ht="14.25" customHeight="1" x14ac:dyDescent="0.25">
      <c r="A61" s="2">
        <v>9</v>
      </c>
      <c r="B61" s="2" t="s">
        <v>49</v>
      </c>
      <c r="C61" s="2">
        <v>0</v>
      </c>
      <c r="D61" s="2">
        <v>1</v>
      </c>
      <c r="E61" s="7">
        <f>D61*215.1+3.9</f>
        <v>219</v>
      </c>
    </row>
    <row r="62" spans="1:5" ht="14.25" customHeight="1" x14ac:dyDescent="0.25">
      <c r="A62" s="2">
        <v>10</v>
      </c>
      <c r="B62" s="2" t="s">
        <v>50</v>
      </c>
      <c r="C62" s="2">
        <v>0</v>
      </c>
      <c r="D62" s="2">
        <v>1</v>
      </c>
      <c r="E62" s="7">
        <f>D62*215.1+3.9</f>
        <v>219</v>
      </c>
    </row>
    <row r="63" spans="1:5" ht="14.25" customHeight="1" x14ac:dyDescent="0.25">
      <c r="A63" s="2">
        <v>11</v>
      </c>
      <c r="B63" s="2" t="s">
        <v>51</v>
      </c>
      <c r="C63" s="2">
        <v>1</v>
      </c>
      <c r="D63" s="2">
        <v>0</v>
      </c>
      <c r="E63" s="7">
        <f>C63*430.1+7.9</f>
        <v>438</v>
      </c>
    </row>
    <row r="64" spans="1:5" ht="14.25" customHeight="1" x14ac:dyDescent="0.25">
      <c r="A64" s="5">
        <v>10</v>
      </c>
      <c r="B64" s="5" t="s">
        <v>52</v>
      </c>
      <c r="C64" s="5">
        <f>C65+C66+C67+C68+C69+C70+C71</f>
        <v>7</v>
      </c>
      <c r="D64" s="5">
        <f>D65+D66+D67+D68+D69+D70+D71</f>
        <v>0</v>
      </c>
      <c r="E64" s="6">
        <f>E65+E66+E67+E68+E69+E70+E71</f>
        <v>3066</v>
      </c>
    </row>
    <row r="65" spans="1:5" ht="14.25" customHeight="1" x14ac:dyDescent="0.25">
      <c r="A65" s="2">
        <v>1</v>
      </c>
      <c r="B65" s="2" t="s">
        <v>53</v>
      </c>
      <c r="C65" s="2">
        <v>1</v>
      </c>
      <c r="D65" s="2">
        <v>0</v>
      </c>
      <c r="E65" s="7">
        <f t="shared" ref="E65:E71" si="0">C65*430.1+7.9</f>
        <v>438</v>
      </c>
    </row>
    <row r="66" spans="1:5" ht="14.25" customHeight="1" x14ac:dyDescent="0.25">
      <c r="A66" s="2">
        <v>2</v>
      </c>
      <c r="B66" s="2" t="s">
        <v>54</v>
      </c>
      <c r="C66" s="2">
        <v>1</v>
      </c>
      <c r="D66" s="2">
        <v>0</v>
      </c>
      <c r="E66" s="7">
        <f t="shared" si="0"/>
        <v>438</v>
      </c>
    </row>
    <row r="67" spans="1:5" ht="14.25" customHeight="1" x14ac:dyDescent="0.25">
      <c r="A67" s="2">
        <v>3</v>
      </c>
      <c r="B67" s="2" t="s">
        <v>55</v>
      </c>
      <c r="C67" s="2">
        <v>1</v>
      </c>
      <c r="D67" s="2">
        <v>0</v>
      </c>
      <c r="E67" s="7">
        <f t="shared" si="0"/>
        <v>438</v>
      </c>
    </row>
    <row r="68" spans="1:5" ht="14.25" customHeight="1" x14ac:dyDescent="0.25">
      <c r="A68" s="2">
        <v>4</v>
      </c>
      <c r="B68" s="2" t="s">
        <v>56</v>
      </c>
      <c r="C68" s="2">
        <v>1</v>
      </c>
      <c r="D68" s="2">
        <v>0</v>
      </c>
      <c r="E68" s="7">
        <f t="shared" si="0"/>
        <v>438</v>
      </c>
    </row>
    <row r="69" spans="1:5" ht="14.25" customHeight="1" x14ac:dyDescent="0.25">
      <c r="A69" s="2">
        <v>5</v>
      </c>
      <c r="B69" s="2" t="s">
        <v>57</v>
      </c>
      <c r="C69" s="2">
        <v>1</v>
      </c>
      <c r="D69" s="2">
        <v>0</v>
      </c>
      <c r="E69" s="7">
        <f t="shared" si="0"/>
        <v>438</v>
      </c>
    </row>
    <row r="70" spans="1:5" ht="14.25" customHeight="1" x14ac:dyDescent="0.25">
      <c r="A70" s="2">
        <v>6</v>
      </c>
      <c r="B70" s="2" t="s">
        <v>58</v>
      </c>
      <c r="C70" s="2">
        <v>1</v>
      </c>
      <c r="D70" s="2">
        <v>0</v>
      </c>
      <c r="E70" s="7">
        <f t="shared" si="0"/>
        <v>438</v>
      </c>
    </row>
    <row r="71" spans="1:5" ht="14.25" customHeight="1" x14ac:dyDescent="0.25">
      <c r="A71" s="2">
        <v>7</v>
      </c>
      <c r="B71" s="2" t="s">
        <v>59</v>
      </c>
      <c r="C71" s="2">
        <v>1</v>
      </c>
      <c r="D71" s="2">
        <v>0</v>
      </c>
      <c r="E71" s="7">
        <f t="shared" si="0"/>
        <v>438</v>
      </c>
    </row>
    <row r="72" spans="1:5" ht="14.25" customHeight="1" x14ac:dyDescent="0.25">
      <c r="A72" s="5">
        <v>11</v>
      </c>
      <c r="B72" s="5" t="s">
        <v>60</v>
      </c>
      <c r="C72" s="5">
        <f>C73+C74+C75+C76+C77+C78+C79+C80+C81+C82+C83+C84+C85</f>
        <v>29</v>
      </c>
      <c r="D72" s="5">
        <f>D73+D74+D75+D76+D77+D78+D79+D80+D81+D82+D83+D84+D85</f>
        <v>5</v>
      </c>
      <c r="E72" s="6">
        <f>E73+E74+E75+E76+E77+E78+E79+E80+E81+E82+E83+E84+E85</f>
        <v>13797</v>
      </c>
    </row>
    <row r="73" spans="1:5" ht="14.25" customHeight="1" x14ac:dyDescent="0.25">
      <c r="A73" s="2">
        <v>1</v>
      </c>
      <c r="B73" s="2" t="s">
        <v>61</v>
      </c>
      <c r="C73" s="2">
        <v>4</v>
      </c>
      <c r="D73" s="2">
        <v>0</v>
      </c>
      <c r="E73" s="7">
        <f>C73*430.1+31.6</f>
        <v>1752</v>
      </c>
    </row>
    <row r="74" spans="1:5" ht="14.25" customHeight="1" x14ac:dyDescent="0.25">
      <c r="A74" s="2">
        <v>2</v>
      </c>
      <c r="B74" s="2" t="s">
        <v>62</v>
      </c>
      <c r="C74" s="2">
        <v>3</v>
      </c>
      <c r="D74" s="2">
        <v>0</v>
      </c>
      <c r="E74" s="7">
        <f>C74*430.1+23.7</f>
        <v>1314.0000000000002</v>
      </c>
    </row>
    <row r="75" spans="1:5" ht="14.25" customHeight="1" x14ac:dyDescent="0.25">
      <c r="A75" s="2">
        <v>3</v>
      </c>
      <c r="B75" s="2" t="s">
        <v>63</v>
      </c>
      <c r="C75" s="2">
        <v>1</v>
      </c>
      <c r="D75" s="2">
        <v>0</v>
      </c>
      <c r="E75" s="7">
        <f>C75*430.1+7.9</f>
        <v>438</v>
      </c>
    </row>
    <row r="76" spans="1:5" ht="14.25" customHeight="1" x14ac:dyDescent="0.25">
      <c r="A76" s="2">
        <v>4</v>
      </c>
      <c r="B76" s="2" t="s">
        <v>64</v>
      </c>
      <c r="C76" s="2">
        <v>4</v>
      </c>
      <c r="D76" s="2">
        <v>0</v>
      </c>
      <c r="E76" s="7">
        <f>C76*430.1+31.6</f>
        <v>1752</v>
      </c>
    </row>
    <row r="77" spans="1:5" ht="14.25" customHeight="1" x14ac:dyDescent="0.25">
      <c r="A77" s="2">
        <v>5</v>
      </c>
      <c r="B77" s="2" t="s">
        <v>65</v>
      </c>
      <c r="C77" s="2">
        <v>6</v>
      </c>
      <c r="D77" s="2">
        <v>0</v>
      </c>
      <c r="E77" s="7">
        <f>C77*430.1+47.4</f>
        <v>2628.0000000000005</v>
      </c>
    </row>
    <row r="78" spans="1:5" ht="14.25" customHeight="1" x14ac:dyDescent="0.25">
      <c r="A78" s="2">
        <v>6</v>
      </c>
      <c r="B78" s="2" t="s">
        <v>66</v>
      </c>
      <c r="C78" s="2">
        <v>9</v>
      </c>
      <c r="D78" s="2">
        <v>0</v>
      </c>
      <c r="E78" s="7">
        <f>C78*430.1+71.1</f>
        <v>3942</v>
      </c>
    </row>
    <row r="79" spans="1:5" ht="14.25" customHeight="1" x14ac:dyDescent="0.25">
      <c r="A79" s="2">
        <v>7</v>
      </c>
      <c r="B79" s="2" t="s">
        <v>67</v>
      </c>
      <c r="C79" s="2">
        <v>0</v>
      </c>
      <c r="D79" s="2">
        <v>1</v>
      </c>
      <c r="E79" s="7">
        <f>D79*215.1+3.9</f>
        <v>219</v>
      </c>
    </row>
    <row r="80" spans="1:5" ht="14.25" customHeight="1" x14ac:dyDescent="0.25">
      <c r="A80" s="2">
        <v>8</v>
      </c>
      <c r="B80" s="2" t="s">
        <v>93</v>
      </c>
      <c r="C80" s="2">
        <v>0</v>
      </c>
      <c r="D80" s="2">
        <v>1</v>
      </c>
      <c r="E80" s="7">
        <f>D80*215.1+3.9</f>
        <v>219</v>
      </c>
    </row>
    <row r="81" spans="1:5" ht="14.25" customHeight="1" x14ac:dyDescent="0.25">
      <c r="A81" s="2">
        <v>9</v>
      </c>
      <c r="B81" s="2" t="s">
        <v>68</v>
      </c>
      <c r="C81" s="2">
        <v>0</v>
      </c>
      <c r="D81" s="2">
        <v>1</v>
      </c>
      <c r="E81" s="7">
        <f>D81*215.1+3.9</f>
        <v>219</v>
      </c>
    </row>
    <row r="82" spans="1:5" ht="14.25" customHeight="1" x14ac:dyDescent="0.25">
      <c r="A82" s="2">
        <v>11</v>
      </c>
      <c r="B82" s="2" t="s">
        <v>94</v>
      </c>
      <c r="C82" s="2">
        <v>0</v>
      </c>
      <c r="D82" s="2">
        <v>1</v>
      </c>
      <c r="E82" s="7">
        <f>D82*215.1+3.9</f>
        <v>219</v>
      </c>
    </row>
    <row r="83" spans="1:5" ht="14.25" customHeight="1" x14ac:dyDescent="0.25">
      <c r="A83" s="2">
        <v>12</v>
      </c>
      <c r="B83" s="2" t="s">
        <v>69</v>
      </c>
      <c r="C83" s="2">
        <v>1</v>
      </c>
      <c r="D83" s="2">
        <v>0</v>
      </c>
      <c r="E83" s="7">
        <f>C83*430.1+7.9</f>
        <v>438</v>
      </c>
    </row>
    <row r="84" spans="1:5" ht="14.25" customHeight="1" x14ac:dyDescent="0.25">
      <c r="A84" s="2">
        <v>13</v>
      </c>
      <c r="B84" s="2" t="s">
        <v>70</v>
      </c>
      <c r="C84" s="2">
        <v>1</v>
      </c>
      <c r="D84" s="2">
        <v>0</v>
      </c>
      <c r="E84" s="7">
        <f>C84*430.1+7.9</f>
        <v>438</v>
      </c>
    </row>
    <row r="85" spans="1:5" ht="14.25" customHeight="1" x14ac:dyDescent="0.25">
      <c r="A85" s="2">
        <v>14</v>
      </c>
      <c r="B85" s="2" t="s">
        <v>71</v>
      </c>
      <c r="C85" s="2">
        <v>0</v>
      </c>
      <c r="D85" s="2">
        <v>1</v>
      </c>
      <c r="E85" s="7">
        <f>215.1*D85+3.9</f>
        <v>219</v>
      </c>
    </row>
    <row r="86" spans="1:5" ht="14.25" customHeight="1" x14ac:dyDescent="0.25">
      <c r="A86" s="5">
        <v>12</v>
      </c>
      <c r="B86" s="5" t="s">
        <v>72</v>
      </c>
      <c r="C86" s="5">
        <f>C87+C88+C89+C90+C91+C92+C93+C94+C95+C96+C97+C98</f>
        <v>2</v>
      </c>
      <c r="D86" s="5">
        <f>D87+D88+D89+D90+D91+D92+D93+D94+D95+D96+D97+D98</f>
        <v>10</v>
      </c>
      <c r="E86" s="6">
        <f>E87+E88+E89+E90+E91+E92+E93+E94+E95+E96+E97+E98</f>
        <v>3066</v>
      </c>
    </row>
    <row r="87" spans="1:5" ht="14.25" customHeight="1" x14ac:dyDescent="0.25">
      <c r="A87" s="2">
        <v>1</v>
      </c>
      <c r="B87" s="2" t="s">
        <v>73</v>
      </c>
      <c r="C87" s="2">
        <v>1</v>
      </c>
      <c r="D87" s="2">
        <v>0</v>
      </c>
      <c r="E87" s="7">
        <f>C87*430.1+7.9</f>
        <v>438</v>
      </c>
    </row>
    <row r="88" spans="1:5" ht="14.25" customHeight="1" x14ac:dyDescent="0.25">
      <c r="A88" s="2">
        <v>2</v>
      </c>
      <c r="B88" s="2" t="s">
        <v>74</v>
      </c>
      <c r="C88" s="2">
        <v>0</v>
      </c>
      <c r="D88" s="2">
        <v>1</v>
      </c>
      <c r="E88" s="7">
        <f>D88*215.1+3.9</f>
        <v>219</v>
      </c>
    </row>
    <row r="89" spans="1:5" ht="14.25" customHeight="1" x14ac:dyDescent="0.25">
      <c r="A89" s="2">
        <v>3</v>
      </c>
      <c r="B89" s="2" t="s">
        <v>75</v>
      </c>
      <c r="C89" s="2">
        <v>1</v>
      </c>
      <c r="D89" s="2">
        <v>0</v>
      </c>
      <c r="E89" s="7">
        <f>C89*430.1+7.9</f>
        <v>438</v>
      </c>
    </row>
    <row r="90" spans="1:5" ht="14.25" customHeight="1" x14ac:dyDescent="0.25">
      <c r="A90" s="2">
        <v>4</v>
      </c>
      <c r="B90" s="2" t="s">
        <v>76</v>
      </c>
      <c r="C90" s="2">
        <v>0</v>
      </c>
      <c r="D90" s="2">
        <v>1</v>
      </c>
      <c r="E90" s="7">
        <f t="shared" ref="E90:E98" si="1">D90*215.1+3.9</f>
        <v>219</v>
      </c>
    </row>
    <row r="91" spans="1:5" ht="14.25" customHeight="1" x14ac:dyDescent="0.25">
      <c r="A91" s="2">
        <v>5</v>
      </c>
      <c r="B91" s="2" t="s">
        <v>77</v>
      </c>
      <c r="C91" s="2">
        <v>0</v>
      </c>
      <c r="D91" s="2">
        <v>1</v>
      </c>
      <c r="E91" s="7">
        <f t="shared" si="1"/>
        <v>219</v>
      </c>
    </row>
    <row r="92" spans="1:5" ht="14.25" customHeight="1" x14ac:dyDescent="0.25">
      <c r="A92" s="2">
        <v>6</v>
      </c>
      <c r="B92" s="2" t="s">
        <v>78</v>
      </c>
      <c r="C92" s="2">
        <v>0</v>
      </c>
      <c r="D92" s="2">
        <v>1</v>
      </c>
      <c r="E92" s="7">
        <f t="shared" si="1"/>
        <v>219</v>
      </c>
    </row>
    <row r="93" spans="1:5" ht="14.25" customHeight="1" x14ac:dyDescent="0.25">
      <c r="A93" s="2">
        <v>7</v>
      </c>
      <c r="B93" s="2" t="s">
        <v>79</v>
      </c>
      <c r="C93" s="2">
        <v>0</v>
      </c>
      <c r="D93" s="2">
        <v>1</v>
      </c>
      <c r="E93" s="7">
        <f t="shared" si="1"/>
        <v>219</v>
      </c>
    </row>
    <row r="94" spans="1:5" ht="14.25" customHeight="1" x14ac:dyDescent="0.25">
      <c r="A94" s="2">
        <v>8</v>
      </c>
      <c r="B94" s="2" t="s">
        <v>80</v>
      </c>
      <c r="C94" s="2">
        <v>0</v>
      </c>
      <c r="D94" s="2">
        <v>1</v>
      </c>
      <c r="E94" s="7">
        <f t="shared" si="1"/>
        <v>219</v>
      </c>
    </row>
    <row r="95" spans="1:5" ht="14.25" customHeight="1" x14ac:dyDescent="0.25">
      <c r="A95" s="2">
        <v>9</v>
      </c>
      <c r="B95" s="2" t="s">
        <v>81</v>
      </c>
      <c r="C95" s="2">
        <v>0</v>
      </c>
      <c r="D95" s="2">
        <v>1</v>
      </c>
      <c r="E95" s="7">
        <f t="shared" si="1"/>
        <v>219</v>
      </c>
    </row>
    <row r="96" spans="1:5" ht="14.25" customHeight="1" x14ac:dyDescent="0.25">
      <c r="A96" s="2">
        <v>11</v>
      </c>
      <c r="B96" s="2" t="s">
        <v>82</v>
      </c>
      <c r="C96" s="2">
        <v>0</v>
      </c>
      <c r="D96" s="2">
        <v>1</v>
      </c>
      <c r="E96" s="7">
        <f t="shared" si="1"/>
        <v>219</v>
      </c>
    </row>
    <row r="97" spans="1:5" ht="14.25" customHeight="1" x14ac:dyDescent="0.25">
      <c r="A97" s="2">
        <v>12</v>
      </c>
      <c r="B97" s="2" t="s">
        <v>83</v>
      </c>
      <c r="C97" s="2">
        <v>0</v>
      </c>
      <c r="D97" s="2">
        <v>1</v>
      </c>
      <c r="E97" s="7">
        <f t="shared" si="1"/>
        <v>219</v>
      </c>
    </row>
    <row r="98" spans="1:5" ht="14.25" customHeight="1" x14ac:dyDescent="0.25">
      <c r="A98" s="2">
        <v>13</v>
      </c>
      <c r="B98" s="2" t="s">
        <v>84</v>
      </c>
      <c r="C98" s="2">
        <v>0</v>
      </c>
      <c r="D98" s="2">
        <v>1</v>
      </c>
      <c r="E98" s="7">
        <f t="shared" si="1"/>
        <v>219</v>
      </c>
    </row>
    <row r="99" spans="1:5" ht="14.25" customHeight="1" x14ac:dyDescent="0.25"/>
  </sheetData>
  <mergeCells count="5">
    <mergeCell ref="A1:E2"/>
    <mergeCell ref="C4:D4"/>
    <mergeCell ref="A7:E7"/>
    <mergeCell ref="B4:B5"/>
    <mergeCell ref="A4:A5"/>
  </mergeCells>
  <pageMargins left="0.23622047244094491" right="0.23622047244094491" top="0.47244094488188981" bottom="0.31496062992125984" header="0.15748031496062992" footer="0.31496062992125984"/>
  <pageSetup paperSize="9" scale="85" firstPageNumber="2541" orientation="portrait" useFirstPageNumber="1" horizontalDpi="180" verticalDpi="180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workbookViewId="0">
      <selection activeCell="F7" sqref="F7"/>
    </sheetView>
  </sheetViews>
  <sheetFormatPr defaultRowHeight="15" x14ac:dyDescent="0.25"/>
  <cols>
    <col min="2" max="2" width="45.140625" customWidth="1"/>
    <col min="3" max="3" width="18.28515625" customWidth="1"/>
    <col min="4" max="4" width="20.42578125" customWidth="1"/>
    <col min="5" max="5" width="20.7109375" customWidth="1"/>
  </cols>
  <sheetData>
    <row r="1" spans="1:14" ht="20.25" customHeight="1" x14ac:dyDescent="0.25">
      <c r="A1" s="17" t="s">
        <v>101</v>
      </c>
      <c r="B1" s="17"/>
      <c r="C1" s="17"/>
      <c r="D1" s="17"/>
      <c r="E1" s="17"/>
      <c r="F1" s="1"/>
      <c r="G1" s="1"/>
      <c r="H1" s="1"/>
      <c r="I1" s="1"/>
      <c r="J1" s="1"/>
      <c r="K1" s="1"/>
      <c r="L1" s="1"/>
      <c r="M1" s="1"/>
      <c r="N1" s="1"/>
    </row>
    <row r="2" spans="1:14" ht="35.25" customHeight="1" x14ac:dyDescent="0.25">
      <c r="A2" s="17"/>
      <c r="B2" s="17"/>
      <c r="C2" s="17"/>
      <c r="D2" s="17"/>
      <c r="E2" s="17"/>
      <c r="F2" s="1"/>
      <c r="G2" s="1"/>
      <c r="H2" s="1"/>
      <c r="I2" s="1"/>
      <c r="J2" s="1"/>
      <c r="K2" s="1"/>
      <c r="L2" s="1"/>
      <c r="M2" s="1"/>
      <c r="N2" s="1"/>
    </row>
    <row r="3" spans="1:14" ht="18" customHeight="1" x14ac:dyDescent="0.25">
      <c r="A3" s="1"/>
      <c r="B3" s="1"/>
      <c r="C3" s="1"/>
      <c r="D3" s="1"/>
      <c r="E3" s="12" t="s">
        <v>103</v>
      </c>
      <c r="F3" s="1"/>
      <c r="G3" s="1"/>
      <c r="H3" s="1"/>
      <c r="I3" s="1"/>
      <c r="J3" s="1"/>
      <c r="K3" s="1"/>
      <c r="L3" s="1"/>
      <c r="M3" s="1"/>
      <c r="N3" s="1"/>
    </row>
    <row r="4" spans="1:14" ht="17.25" customHeight="1" x14ac:dyDescent="0.25">
      <c r="A4" s="18" t="s">
        <v>99</v>
      </c>
      <c r="B4" s="18" t="s">
        <v>96</v>
      </c>
      <c r="C4" s="18" t="s">
        <v>0</v>
      </c>
      <c r="D4" s="18"/>
      <c r="E4" s="16" t="s">
        <v>1</v>
      </c>
      <c r="F4" s="1"/>
      <c r="G4" s="1"/>
      <c r="H4" s="1"/>
      <c r="I4" s="1"/>
      <c r="J4" s="1"/>
      <c r="K4" s="1"/>
      <c r="L4" s="1"/>
      <c r="M4" s="1"/>
      <c r="N4" s="1"/>
    </row>
    <row r="5" spans="1:14" ht="18" customHeight="1" x14ac:dyDescent="0.25">
      <c r="A5" s="18"/>
      <c r="B5" s="18"/>
      <c r="C5" s="13" t="s">
        <v>97</v>
      </c>
      <c r="D5" s="13" t="s">
        <v>98</v>
      </c>
      <c r="E5" s="16" t="s">
        <v>2</v>
      </c>
      <c r="F5" s="1"/>
      <c r="G5" s="1"/>
      <c r="H5" s="1"/>
      <c r="I5" s="1"/>
      <c r="J5" s="1"/>
      <c r="K5" s="1"/>
      <c r="L5" s="1"/>
      <c r="M5" s="1"/>
      <c r="N5" s="1"/>
    </row>
    <row r="6" spans="1:14" ht="14.25" customHeight="1" x14ac:dyDescent="0.25">
      <c r="A6" s="22"/>
      <c r="B6" s="20" t="s">
        <v>3</v>
      </c>
      <c r="C6" s="23">
        <f>C9+C10+C11+C12+C19+C25+C35+C44+C53+C65+C73+C87</f>
        <v>98</v>
      </c>
      <c r="D6" s="23">
        <f>D9+D10+D11+D12+D19+D25+D35+D44+D53+D65+D73+D87</f>
        <v>34</v>
      </c>
      <c r="E6" s="24">
        <f>E9+E10+E11+E12+E19+E25+E35+E44+E53+E65+E73+E87</f>
        <v>50843.299999999996</v>
      </c>
      <c r="F6" s="1"/>
      <c r="G6" s="1"/>
      <c r="H6" s="1"/>
      <c r="I6" s="1"/>
      <c r="J6" s="1"/>
      <c r="K6" s="1"/>
      <c r="L6" s="1"/>
      <c r="M6" s="1"/>
      <c r="N6" s="1"/>
    </row>
    <row r="7" spans="1:14" ht="50.45" customHeight="1" x14ac:dyDescent="0.25">
      <c r="A7" s="22"/>
      <c r="B7" s="21"/>
      <c r="C7" s="23"/>
      <c r="D7" s="23"/>
      <c r="E7" s="24"/>
      <c r="F7" s="1"/>
      <c r="G7" s="1"/>
      <c r="H7" s="1"/>
      <c r="I7" s="1"/>
      <c r="J7" s="1"/>
      <c r="K7" s="1"/>
      <c r="L7" s="1"/>
      <c r="M7" s="1"/>
      <c r="N7" s="1"/>
    </row>
    <row r="8" spans="1:14" ht="14.25" customHeight="1" x14ac:dyDescent="0.25">
      <c r="A8" s="19" t="s">
        <v>95</v>
      </c>
      <c r="B8" s="19"/>
      <c r="C8" s="19"/>
      <c r="D8" s="19"/>
      <c r="E8" s="19"/>
      <c r="F8" s="1"/>
      <c r="G8" s="1"/>
      <c r="H8" s="1"/>
      <c r="I8" s="1"/>
      <c r="J8" s="1"/>
      <c r="K8" s="1"/>
      <c r="L8" s="1"/>
      <c r="M8" s="1"/>
      <c r="N8" s="1"/>
    </row>
    <row r="9" spans="1:14" ht="14.25" customHeight="1" x14ac:dyDescent="0.25">
      <c r="A9" s="5">
        <v>1</v>
      </c>
      <c r="B9" s="5" t="s">
        <v>30</v>
      </c>
      <c r="C9" s="5">
        <v>12</v>
      </c>
      <c r="D9" s="5">
        <v>0</v>
      </c>
      <c r="E9" s="6">
        <v>5305.2</v>
      </c>
      <c r="F9" s="1"/>
      <c r="G9" s="1"/>
      <c r="H9" s="1"/>
      <c r="I9" s="1"/>
      <c r="J9" s="1"/>
      <c r="K9" s="1"/>
      <c r="L9" s="1"/>
      <c r="M9" s="1"/>
      <c r="N9" s="1"/>
    </row>
    <row r="10" spans="1:14" ht="14.25" customHeight="1" x14ac:dyDescent="0.25">
      <c r="A10" s="5">
        <v>2</v>
      </c>
      <c r="B10" s="5" t="s">
        <v>4</v>
      </c>
      <c r="C10" s="5">
        <v>4</v>
      </c>
      <c r="D10" s="5">
        <v>0</v>
      </c>
      <c r="E10" s="6">
        <v>1768.5</v>
      </c>
      <c r="F10" s="1"/>
      <c r="G10" s="1"/>
      <c r="H10" s="1"/>
      <c r="I10" s="1"/>
      <c r="J10" s="1"/>
      <c r="K10" s="1"/>
      <c r="L10" s="1"/>
      <c r="M10" s="1"/>
      <c r="N10" s="1"/>
    </row>
    <row r="11" spans="1:14" ht="14.25" customHeight="1" x14ac:dyDescent="0.25">
      <c r="A11" s="5">
        <v>3</v>
      </c>
      <c r="B11" s="5" t="s">
        <v>85</v>
      </c>
      <c r="C11" s="5">
        <v>9</v>
      </c>
      <c r="D11" s="5">
        <v>0</v>
      </c>
      <c r="E11" s="6">
        <v>3978.9</v>
      </c>
      <c r="F11" s="1"/>
      <c r="G11" s="1"/>
      <c r="H11" s="1"/>
      <c r="I11" s="1"/>
      <c r="J11" s="1"/>
      <c r="K11" s="1"/>
      <c r="L11" s="1"/>
      <c r="M11" s="1"/>
      <c r="N11" s="1"/>
    </row>
    <row r="12" spans="1:14" ht="14.25" customHeight="1" x14ac:dyDescent="0.25">
      <c r="A12" s="5">
        <v>4</v>
      </c>
      <c r="B12" s="5" t="s">
        <v>5</v>
      </c>
      <c r="C12" s="5">
        <f>C13+C14+C15+C16+C17+C18</f>
        <v>4</v>
      </c>
      <c r="D12" s="5">
        <f>D13+D14+D15+D16+D17+D18</f>
        <v>2</v>
      </c>
      <c r="E12" s="6">
        <f>E13+E14+E15+E16+E17+E18</f>
        <v>2210.6</v>
      </c>
      <c r="F12" s="1"/>
      <c r="G12" s="1"/>
      <c r="H12" s="1"/>
      <c r="I12" s="1"/>
      <c r="J12" s="1"/>
      <c r="K12" s="1"/>
      <c r="L12" s="1"/>
      <c r="M12" s="1"/>
      <c r="N12" s="1"/>
    </row>
    <row r="13" spans="1:14" ht="14.25" customHeight="1" x14ac:dyDescent="0.25">
      <c r="A13" s="15">
        <v>1</v>
      </c>
      <c r="B13" s="15" t="s">
        <v>6</v>
      </c>
      <c r="C13" s="15">
        <v>1</v>
      </c>
      <c r="D13" s="15">
        <v>0</v>
      </c>
      <c r="E13" s="7">
        <v>442.1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ht="14.25" customHeight="1" x14ac:dyDescent="0.25">
      <c r="A14" s="15">
        <v>2</v>
      </c>
      <c r="B14" s="15" t="s">
        <v>7</v>
      </c>
      <c r="C14" s="15">
        <v>0</v>
      </c>
      <c r="D14" s="15">
        <v>1</v>
      </c>
      <c r="E14" s="7">
        <v>221.1</v>
      </c>
      <c r="F14" s="1"/>
      <c r="G14" s="1"/>
      <c r="H14" s="1"/>
      <c r="I14" s="1"/>
      <c r="J14" s="1"/>
      <c r="K14" s="1"/>
      <c r="L14" s="1"/>
      <c r="M14" s="1"/>
      <c r="N14" s="1"/>
    </row>
    <row r="15" spans="1:14" ht="14.25" customHeight="1" x14ac:dyDescent="0.25">
      <c r="A15" s="15">
        <v>3</v>
      </c>
      <c r="B15" s="15" t="s">
        <v>8</v>
      </c>
      <c r="C15" s="15">
        <v>1</v>
      </c>
      <c r="D15" s="15">
        <v>0</v>
      </c>
      <c r="E15" s="7">
        <v>442.1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14.25" customHeight="1" x14ac:dyDescent="0.25">
      <c r="A16" s="15">
        <v>4</v>
      </c>
      <c r="B16" s="15" t="s">
        <v>9</v>
      </c>
      <c r="C16" s="15">
        <v>1</v>
      </c>
      <c r="D16" s="15">
        <v>0</v>
      </c>
      <c r="E16" s="7">
        <v>442.1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14.25" customHeight="1" x14ac:dyDescent="0.25">
      <c r="A17" s="15">
        <v>5</v>
      </c>
      <c r="B17" s="15" t="s">
        <v>10</v>
      </c>
      <c r="C17" s="15">
        <v>0</v>
      </c>
      <c r="D17" s="15">
        <v>1</v>
      </c>
      <c r="E17" s="7">
        <v>221.1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14.25" customHeight="1" x14ac:dyDescent="0.25">
      <c r="A18" s="15">
        <v>6</v>
      </c>
      <c r="B18" s="15" t="s">
        <v>11</v>
      </c>
      <c r="C18" s="15">
        <v>1</v>
      </c>
      <c r="D18" s="15">
        <v>0</v>
      </c>
      <c r="E18" s="7">
        <v>442.1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14.25" customHeight="1" x14ac:dyDescent="0.25">
      <c r="A19" s="5">
        <v>5</v>
      </c>
      <c r="B19" s="5" t="s">
        <v>12</v>
      </c>
      <c r="C19" s="5">
        <f>C20+C21+C22+C23+C24</f>
        <v>5</v>
      </c>
      <c r="D19" s="5">
        <f>D20+D21+D22+D23+D24</f>
        <v>1</v>
      </c>
      <c r="E19" s="6">
        <f>E20+E21+E22+E23+E24</f>
        <v>2431.6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14.25" customHeight="1" x14ac:dyDescent="0.25">
      <c r="A20" s="15">
        <v>1</v>
      </c>
      <c r="B20" s="15" t="s">
        <v>86</v>
      </c>
      <c r="C20" s="15">
        <v>2</v>
      </c>
      <c r="D20" s="15">
        <v>0</v>
      </c>
      <c r="E20" s="7">
        <v>884.2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 x14ac:dyDescent="0.25">
      <c r="A21" s="15">
        <v>2</v>
      </c>
      <c r="B21" s="15" t="s">
        <v>87</v>
      </c>
      <c r="C21" s="15">
        <v>0</v>
      </c>
      <c r="D21" s="15">
        <v>1</v>
      </c>
      <c r="E21" s="7">
        <v>221.1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14.25" customHeight="1" x14ac:dyDescent="0.25">
      <c r="A22" s="15">
        <v>3</v>
      </c>
      <c r="B22" s="15" t="s">
        <v>88</v>
      </c>
      <c r="C22" s="15">
        <v>1</v>
      </c>
      <c r="D22" s="15">
        <v>0</v>
      </c>
      <c r="E22" s="7">
        <v>442.1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14.25" customHeight="1" x14ac:dyDescent="0.25">
      <c r="A23" s="15">
        <v>4</v>
      </c>
      <c r="B23" s="15" t="s">
        <v>89</v>
      </c>
      <c r="C23" s="15">
        <v>1</v>
      </c>
      <c r="D23" s="15">
        <v>0</v>
      </c>
      <c r="E23" s="7">
        <v>442.1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14.25" customHeight="1" x14ac:dyDescent="0.25">
      <c r="A24" s="15">
        <v>5</v>
      </c>
      <c r="B24" s="15" t="s">
        <v>90</v>
      </c>
      <c r="C24" s="15">
        <v>1</v>
      </c>
      <c r="D24" s="15">
        <v>0</v>
      </c>
      <c r="E24" s="7">
        <v>442.1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14.25" customHeight="1" x14ac:dyDescent="0.25">
      <c r="A25" s="5">
        <v>6</v>
      </c>
      <c r="B25" s="5" t="s">
        <v>13</v>
      </c>
      <c r="C25" s="5">
        <f>C26+C27+C28+C29+C30+C31+C32+C33+C34</f>
        <v>5</v>
      </c>
      <c r="D25" s="5">
        <f>D26+D27+D28+D29+D30+D31+D32+D33+D34</f>
        <v>4</v>
      </c>
      <c r="E25" s="6">
        <f>E26+E27+E28+E29+E30+E31+E32+E33+E34</f>
        <v>3094.8999999999996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14.25" customHeight="1" x14ac:dyDescent="0.25">
      <c r="A26" s="15">
        <v>1</v>
      </c>
      <c r="B26" s="15" t="s">
        <v>14</v>
      </c>
      <c r="C26" s="15">
        <v>1</v>
      </c>
      <c r="D26" s="15">
        <v>0</v>
      </c>
      <c r="E26" s="7">
        <v>442.1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14.25" customHeight="1" x14ac:dyDescent="0.25">
      <c r="A27" s="15">
        <v>2</v>
      </c>
      <c r="B27" s="15" t="s">
        <v>15</v>
      </c>
      <c r="C27" s="15">
        <v>1</v>
      </c>
      <c r="D27" s="15">
        <v>0</v>
      </c>
      <c r="E27" s="7">
        <v>442.1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14.25" customHeight="1" x14ac:dyDescent="0.25">
      <c r="A28" s="15">
        <v>3</v>
      </c>
      <c r="B28" s="15" t="s">
        <v>91</v>
      </c>
      <c r="C28" s="15">
        <v>1</v>
      </c>
      <c r="D28" s="15">
        <v>0</v>
      </c>
      <c r="E28" s="7">
        <v>442.1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14.25" customHeight="1" x14ac:dyDescent="0.25">
      <c r="A29" s="15">
        <v>4</v>
      </c>
      <c r="B29" s="15" t="s">
        <v>16</v>
      </c>
      <c r="C29" s="15">
        <v>0</v>
      </c>
      <c r="D29" s="15">
        <v>1</v>
      </c>
      <c r="E29" s="7">
        <v>221.1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14.25" customHeight="1" x14ac:dyDescent="0.25">
      <c r="A30" s="15">
        <v>5</v>
      </c>
      <c r="B30" s="15" t="s">
        <v>17</v>
      </c>
      <c r="C30" s="15">
        <v>1</v>
      </c>
      <c r="D30" s="15">
        <v>0</v>
      </c>
      <c r="E30" s="7">
        <v>442.1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14.25" customHeight="1" x14ac:dyDescent="0.25">
      <c r="A31" s="15">
        <v>6</v>
      </c>
      <c r="B31" s="15" t="s">
        <v>18</v>
      </c>
      <c r="C31" s="15">
        <v>0</v>
      </c>
      <c r="D31" s="15">
        <v>1</v>
      </c>
      <c r="E31" s="7">
        <v>221.1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14.25" customHeight="1" x14ac:dyDescent="0.25">
      <c r="A32" s="15">
        <v>7</v>
      </c>
      <c r="B32" s="15" t="s">
        <v>19</v>
      </c>
      <c r="C32" s="15">
        <v>1</v>
      </c>
      <c r="D32" s="15">
        <v>0</v>
      </c>
      <c r="E32" s="7">
        <v>442.1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14.25" customHeight="1" x14ac:dyDescent="0.25">
      <c r="A33" s="15">
        <v>8</v>
      </c>
      <c r="B33" s="15" t="s">
        <v>20</v>
      </c>
      <c r="C33" s="15">
        <v>0</v>
      </c>
      <c r="D33" s="15">
        <v>1</v>
      </c>
      <c r="E33" s="7">
        <v>221.1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4.25" customHeight="1" x14ac:dyDescent="0.25">
      <c r="A34" s="15">
        <v>9</v>
      </c>
      <c r="B34" s="15" t="s">
        <v>21</v>
      </c>
      <c r="C34" s="15">
        <v>0</v>
      </c>
      <c r="D34" s="15">
        <v>1</v>
      </c>
      <c r="E34" s="7">
        <v>221.1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14.25" customHeight="1" x14ac:dyDescent="0.25">
      <c r="A35" s="5">
        <v>7</v>
      </c>
      <c r="B35" s="5" t="s">
        <v>22</v>
      </c>
      <c r="C35" s="5">
        <f>C36+C37+C38+C39+C40+C41+C42+C43</f>
        <v>9</v>
      </c>
      <c r="D35" s="5">
        <f>D36+D37+D38+D39+D40+D41+D42+D43</f>
        <v>3</v>
      </c>
      <c r="E35" s="6">
        <f>E36+E37+E38+E39+E40+E41+E42+E43</f>
        <v>4642.2</v>
      </c>
    </row>
    <row r="36" spans="1:14" ht="14.25" customHeight="1" x14ac:dyDescent="0.25">
      <c r="A36" s="15">
        <v>1</v>
      </c>
      <c r="B36" s="15" t="s">
        <v>23</v>
      </c>
      <c r="C36" s="15">
        <v>5</v>
      </c>
      <c r="D36" s="15">
        <v>0</v>
      </c>
      <c r="E36" s="7">
        <v>2210.5</v>
      </c>
    </row>
    <row r="37" spans="1:14" ht="14.25" customHeight="1" x14ac:dyDescent="0.25">
      <c r="A37" s="15">
        <v>2</v>
      </c>
      <c r="B37" s="15" t="s">
        <v>24</v>
      </c>
      <c r="C37" s="15">
        <v>1</v>
      </c>
      <c r="D37" s="15">
        <v>0</v>
      </c>
      <c r="E37" s="7">
        <v>442.1</v>
      </c>
    </row>
    <row r="38" spans="1:14" ht="14.25" customHeight="1" x14ac:dyDescent="0.25">
      <c r="A38" s="15">
        <v>3</v>
      </c>
      <c r="B38" s="15" t="s">
        <v>25</v>
      </c>
      <c r="C38" s="15">
        <v>0</v>
      </c>
      <c r="D38" s="15">
        <v>1</v>
      </c>
      <c r="E38" s="7">
        <v>221.1</v>
      </c>
    </row>
    <row r="39" spans="1:14" ht="14.25" customHeight="1" x14ac:dyDescent="0.25">
      <c r="A39" s="15">
        <v>4</v>
      </c>
      <c r="B39" s="15" t="s">
        <v>26</v>
      </c>
      <c r="C39" s="15">
        <v>0</v>
      </c>
      <c r="D39" s="15">
        <v>1</v>
      </c>
      <c r="E39" s="7">
        <v>221.1</v>
      </c>
    </row>
    <row r="40" spans="1:14" ht="14.25" customHeight="1" x14ac:dyDescent="0.25">
      <c r="A40" s="15">
        <v>5</v>
      </c>
      <c r="B40" s="15" t="s">
        <v>92</v>
      </c>
      <c r="C40" s="15">
        <v>1</v>
      </c>
      <c r="D40" s="15">
        <v>0</v>
      </c>
      <c r="E40" s="7">
        <v>442.1</v>
      </c>
    </row>
    <row r="41" spans="1:14" ht="14.25" customHeight="1" x14ac:dyDescent="0.25">
      <c r="A41" s="15">
        <v>6</v>
      </c>
      <c r="B41" s="15" t="s">
        <v>27</v>
      </c>
      <c r="C41" s="15">
        <v>1</v>
      </c>
      <c r="D41" s="15">
        <v>0</v>
      </c>
      <c r="E41" s="7">
        <v>442.1</v>
      </c>
    </row>
    <row r="42" spans="1:14" ht="14.25" customHeight="1" x14ac:dyDescent="0.25">
      <c r="A42" s="15">
        <v>7</v>
      </c>
      <c r="B42" s="15" t="s">
        <v>28</v>
      </c>
      <c r="C42" s="15">
        <v>1</v>
      </c>
      <c r="D42" s="15">
        <v>0</v>
      </c>
      <c r="E42" s="7">
        <v>442.1</v>
      </c>
    </row>
    <row r="43" spans="1:14" ht="14.25" customHeight="1" x14ac:dyDescent="0.25">
      <c r="A43" s="15">
        <v>8</v>
      </c>
      <c r="B43" s="15" t="s">
        <v>29</v>
      </c>
      <c r="C43" s="15">
        <v>0</v>
      </c>
      <c r="D43" s="15">
        <v>1</v>
      </c>
      <c r="E43" s="7">
        <v>221.1</v>
      </c>
    </row>
    <row r="44" spans="1:14" ht="14.25" customHeight="1" x14ac:dyDescent="0.25">
      <c r="A44" s="5">
        <v>8</v>
      </c>
      <c r="B44" s="5" t="s">
        <v>31</v>
      </c>
      <c r="C44" s="5">
        <f>C45+C46+C47+C48+C49+C50+C51+C52</f>
        <v>6</v>
      </c>
      <c r="D44" s="5">
        <f>D45+D46+D47+D48+D49+D50+D51+D52</f>
        <v>4</v>
      </c>
      <c r="E44" s="6">
        <f>E45+E46+E47+E48+E49+E50+E51+E52</f>
        <v>3536.9999999999995</v>
      </c>
    </row>
    <row r="45" spans="1:14" ht="14.25" customHeight="1" x14ac:dyDescent="0.25">
      <c r="A45" s="15">
        <v>1</v>
      </c>
      <c r="B45" s="15" t="s">
        <v>32</v>
      </c>
      <c r="C45" s="15">
        <v>3</v>
      </c>
      <c r="D45" s="15">
        <v>0</v>
      </c>
      <c r="E45" s="7">
        <v>1326.3</v>
      </c>
    </row>
    <row r="46" spans="1:14" ht="14.25" customHeight="1" x14ac:dyDescent="0.25">
      <c r="A46" s="15">
        <v>2</v>
      </c>
      <c r="B46" s="15" t="s">
        <v>33</v>
      </c>
      <c r="C46" s="15">
        <v>1</v>
      </c>
      <c r="D46" s="15">
        <v>0</v>
      </c>
      <c r="E46" s="7">
        <v>442.1</v>
      </c>
    </row>
    <row r="47" spans="1:14" ht="14.25" customHeight="1" x14ac:dyDescent="0.25">
      <c r="A47" s="15">
        <v>3</v>
      </c>
      <c r="B47" s="15" t="s">
        <v>34</v>
      </c>
      <c r="C47" s="15">
        <v>1</v>
      </c>
      <c r="D47" s="15">
        <v>0</v>
      </c>
      <c r="E47" s="7">
        <v>442.1</v>
      </c>
    </row>
    <row r="48" spans="1:14" ht="14.25" customHeight="1" x14ac:dyDescent="0.25">
      <c r="A48" s="15">
        <v>4</v>
      </c>
      <c r="B48" s="15" t="s">
        <v>35</v>
      </c>
      <c r="C48" s="15">
        <v>1</v>
      </c>
      <c r="D48" s="15">
        <v>0</v>
      </c>
      <c r="E48" s="7">
        <v>442.1</v>
      </c>
    </row>
    <row r="49" spans="1:5" ht="14.25" customHeight="1" x14ac:dyDescent="0.25">
      <c r="A49" s="15">
        <v>5</v>
      </c>
      <c r="B49" s="15" t="s">
        <v>36</v>
      </c>
      <c r="C49" s="15">
        <v>0</v>
      </c>
      <c r="D49" s="15">
        <v>1</v>
      </c>
      <c r="E49" s="7">
        <v>221.1</v>
      </c>
    </row>
    <row r="50" spans="1:5" ht="14.25" customHeight="1" x14ac:dyDescent="0.25">
      <c r="A50" s="15">
        <v>6</v>
      </c>
      <c r="B50" s="15" t="s">
        <v>37</v>
      </c>
      <c r="C50" s="15">
        <v>0</v>
      </c>
      <c r="D50" s="15">
        <v>1</v>
      </c>
      <c r="E50" s="7">
        <v>221.1</v>
      </c>
    </row>
    <row r="51" spans="1:5" ht="14.25" customHeight="1" x14ac:dyDescent="0.25">
      <c r="A51" s="15">
        <v>7</v>
      </c>
      <c r="B51" s="15" t="s">
        <v>38</v>
      </c>
      <c r="C51" s="15">
        <v>0</v>
      </c>
      <c r="D51" s="15">
        <v>1</v>
      </c>
      <c r="E51" s="7">
        <v>221.1</v>
      </c>
    </row>
    <row r="52" spans="1:5" ht="14.25" customHeight="1" x14ac:dyDescent="0.25">
      <c r="A52" s="15">
        <v>8</v>
      </c>
      <c r="B52" s="15" t="s">
        <v>39</v>
      </c>
      <c r="C52" s="15">
        <v>0</v>
      </c>
      <c r="D52" s="15">
        <v>1</v>
      </c>
      <c r="E52" s="7">
        <v>221.1</v>
      </c>
    </row>
    <row r="53" spans="1:5" ht="14.25" customHeight="1" x14ac:dyDescent="0.25">
      <c r="A53" s="5">
        <v>9</v>
      </c>
      <c r="B53" s="5" t="s">
        <v>40</v>
      </c>
      <c r="C53" s="5">
        <f>C54+C55+C56+C57+C58+C59+C60+C61+C62+C63+C64</f>
        <v>6</v>
      </c>
      <c r="D53" s="5">
        <f>D54+D55+D56+D57+D58+D59+D60+D61+D62+D63+D64</f>
        <v>5</v>
      </c>
      <c r="E53" s="6">
        <f>E54+E55+E56+E57+E58+E59+E60+E61+E62+E63+E64</f>
        <v>3758.0999999999995</v>
      </c>
    </row>
    <row r="54" spans="1:5" ht="14.25" customHeight="1" x14ac:dyDescent="0.25">
      <c r="A54" s="15">
        <v>1</v>
      </c>
      <c r="B54" s="15" t="s">
        <v>42</v>
      </c>
      <c r="C54" s="15">
        <v>1</v>
      </c>
      <c r="D54" s="15">
        <v>0</v>
      </c>
      <c r="E54" s="7">
        <v>442.1</v>
      </c>
    </row>
    <row r="55" spans="1:5" ht="14.25" customHeight="1" x14ac:dyDescent="0.25">
      <c r="A55" s="15">
        <v>2</v>
      </c>
      <c r="B55" s="15" t="s">
        <v>41</v>
      </c>
      <c r="C55" s="15">
        <v>1</v>
      </c>
      <c r="D55" s="15">
        <v>0</v>
      </c>
      <c r="E55" s="7">
        <v>442.1</v>
      </c>
    </row>
    <row r="56" spans="1:5" ht="14.25" customHeight="1" x14ac:dyDescent="0.25">
      <c r="A56" s="15">
        <v>3</v>
      </c>
      <c r="B56" s="15" t="s">
        <v>43</v>
      </c>
      <c r="C56" s="15">
        <v>0</v>
      </c>
      <c r="D56" s="15">
        <v>1</v>
      </c>
      <c r="E56" s="7">
        <v>221.1</v>
      </c>
    </row>
    <row r="57" spans="1:5" ht="14.25" customHeight="1" x14ac:dyDescent="0.25">
      <c r="A57" s="15">
        <v>4</v>
      </c>
      <c r="B57" s="15" t="s">
        <v>44</v>
      </c>
      <c r="C57" s="15">
        <v>1</v>
      </c>
      <c r="D57" s="15">
        <v>0</v>
      </c>
      <c r="E57" s="7">
        <v>442.1</v>
      </c>
    </row>
    <row r="58" spans="1:5" ht="14.25" customHeight="1" x14ac:dyDescent="0.25">
      <c r="A58" s="15">
        <v>5</v>
      </c>
      <c r="B58" s="15" t="s">
        <v>45</v>
      </c>
      <c r="C58" s="15">
        <v>1</v>
      </c>
      <c r="D58" s="15">
        <v>0</v>
      </c>
      <c r="E58" s="7">
        <v>442.1</v>
      </c>
    </row>
    <row r="59" spans="1:5" ht="14.25" customHeight="1" x14ac:dyDescent="0.25">
      <c r="A59" s="15">
        <v>6</v>
      </c>
      <c r="B59" s="15" t="s">
        <v>46</v>
      </c>
      <c r="C59" s="15">
        <v>1</v>
      </c>
      <c r="D59" s="15">
        <v>0</v>
      </c>
      <c r="E59" s="7">
        <v>442.1</v>
      </c>
    </row>
    <row r="60" spans="1:5" ht="14.25" customHeight="1" x14ac:dyDescent="0.25">
      <c r="A60" s="15">
        <v>7</v>
      </c>
      <c r="B60" s="15" t="s">
        <v>47</v>
      </c>
      <c r="C60" s="15">
        <v>0</v>
      </c>
      <c r="D60" s="15">
        <v>1</v>
      </c>
      <c r="E60" s="7">
        <v>221.1</v>
      </c>
    </row>
    <row r="61" spans="1:5" ht="14.25" customHeight="1" x14ac:dyDescent="0.25">
      <c r="A61" s="15">
        <v>8</v>
      </c>
      <c r="B61" s="15" t="s">
        <v>48</v>
      </c>
      <c r="C61" s="15">
        <v>0</v>
      </c>
      <c r="D61" s="15">
        <v>1</v>
      </c>
      <c r="E61" s="7">
        <v>221.1</v>
      </c>
    </row>
    <row r="62" spans="1:5" ht="14.25" customHeight="1" x14ac:dyDescent="0.25">
      <c r="A62" s="15">
        <v>9</v>
      </c>
      <c r="B62" s="15" t="s">
        <v>49</v>
      </c>
      <c r="C62" s="15">
        <v>0</v>
      </c>
      <c r="D62" s="15">
        <v>1</v>
      </c>
      <c r="E62" s="7">
        <v>221.1</v>
      </c>
    </row>
    <row r="63" spans="1:5" ht="14.25" customHeight="1" x14ac:dyDescent="0.25">
      <c r="A63" s="15">
        <v>10</v>
      </c>
      <c r="B63" s="15" t="s">
        <v>50</v>
      </c>
      <c r="C63" s="15">
        <v>0</v>
      </c>
      <c r="D63" s="15">
        <v>1</v>
      </c>
      <c r="E63" s="7">
        <v>221.1</v>
      </c>
    </row>
    <row r="64" spans="1:5" ht="14.25" customHeight="1" x14ac:dyDescent="0.25">
      <c r="A64" s="15">
        <v>11</v>
      </c>
      <c r="B64" s="15" t="s">
        <v>51</v>
      </c>
      <c r="C64" s="15">
        <v>1</v>
      </c>
      <c r="D64" s="15">
        <v>0</v>
      </c>
      <c r="E64" s="7">
        <v>442.1</v>
      </c>
    </row>
    <row r="65" spans="1:5" ht="14.25" customHeight="1" x14ac:dyDescent="0.25">
      <c r="A65" s="5">
        <v>10</v>
      </c>
      <c r="B65" s="5" t="s">
        <v>52</v>
      </c>
      <c r="C65" s="5">
        <f>C66+C67+C68+C69+C70+C71+C72</f>
        <v>7</v>
      </c>
      <c r="D65" s="5">
        <f>D66+D67+D68+D69+D70+D71+D72</f>
        <v>0</v>
      </c>
      <c r="E65" s="6">
        <f>E66+E67+E68+E69+E70+E71+E72</f>
        <v>3094.7</v>
      </c>
    </row>
    <row r="66" spans="1:5" ht="14.25" customHeight="1" x14ac:dyDescent="0.25">
      <c r="A66" s="15">
        <v>1</v>
      </c>
      <c r="B66" s="15" t="s">
        <v>53</v>
      </c>
      <c r="C66" s="15">
        <v>1</v>
      </c>
      <c r="D66" s="15">
        <v>0</v>
      </c>
      <c r="E66" s="7">
        <v>442.1</v>
      </c>
    </row>
    <row r="67" spans="1:5" ht="14.25" customHeight="1" x14ac:dyDescent="0.25">
      <c r="A67" s="15">
        <v>2</v>
      </c>
      <c r="B67" s="15" t="s">
        <v>54</v>
      </c>
      <c r="C67" s="15">
        <v>1</v>
      </c>
      <c r="D67" s="15">
        <v>0</v>
      </c>
      <c r="E67" s="7">
        <v>442.1</v>
      </c>
    </row>
    <row r="68" spans="1:5" ht="14.25" customHeight="1" x14ac:dyDescent="0.25">
      <c r="A68" s="15">
        <v>3</v>
      </c>
      <c r="B68" s="15" t="s">
        <v>55</v>
      </c>
      <c r="C68" s="15">
        <v>1</v>
      </c>
      <c r="D68" s="15">
        <v>0</v>
      </c>
      <c r="E68" s="7">
        <v>442.1</v>
      </c>
    </row>
    <row r="69" spans="1:5" ht="14.25" customHeight="1" x14ac:dyDescent="0.25">
      <c r="A69" s="15">
        <v>4</v>
      </c>
      <c r="B69" s="15" t="s">
        <v>56</v>
      </c>
      <c r="C69" s="15">
        <v>1</v>
      </c>
      <c r="D69" s="15">
        <v>0</v>
      </c>
      <c r="E69" s="7">
        <v>442.1</v>
      </c>
    </row>
    <row r="70" spans="1:5" ht="14.25" customHeight="1" x14ac:dyDescent="0.25">
      <c r="A70" s="15">
        <v>5</v>
      </c>
      <c r="B70" s="15" t="s">
        <v>57</v>
      </c>
      <c r="C70" s="15">
        <v>1</v>
      </c>
      <c r="D70" s="15">
        <v>0</v>
      </c>
      <c r="E70" s="7">
        <v>442.1</v>
      </c>
    </row>
    <row r="71" spans="1:5" ht="14.25" customHeight="1" x14ac:dyDescent="0.25">
      <c r="A71" s="15">
        <v>6</v>
      </c>
      <c r="B71" s="15" t="s">
        <v>58</v>
      </c>
      <c r="C71" s="15">
        <v>1</v>
      </c>
      <c r="D71" s="15">
        <v>0</v>
      </c>
      <c r="E71" s="7">
        <v>442.1</v>
      </c>
    </row>
    <row r="72" spans="1:5" ht="14.25" customHeight="1" x14ac:dyDescent="0.25">
      <c r="A72" s="15">
        <v>7</v>
      </c>
      <c r="B72" s="15" t="s">
        <v>59</v>
      </c>
      <c r="C72" s="15">
        <v>1</v>
      </c>
      <c r="D72" s="15">
        <v>0</v>
      </c>
      <c r="E72" s="7">
        <v>442.1</v>
      </c>
    </row>
    <row r="73" spans="1:5" ht="14.25" customHeight="1" x14ac:dyDescent="0.25">
      <c r="A73" s="5">
        <v>11</v>
      </c>
      <c r="B73" s="5" t="s">
        <v>60</v>
      </c>
      <c r="C73" s="5">
        <f>C74+C75+C76+C77+C78+C79+C80+C81+C82+C83+C84+C85+C86</f>
        <v>29</v>
      </c>
      <c r="D73" s="5">
        <f>D74+D75+D76+D77+D78+D79+D80+D81+D82+D83+D84+D85+D86</f>
        <v>5</v>
      </c>
      <c r="E73" s="6">
        <f>E74+E75+E76+E77+E78+E79+E80+E81+E82+E83+E84+E85+E86</f>
        <v>13926.400000000001</v>
      </c>
    </row>
    <row r="74" spans="1:5" ht="14.25" customHeight="1" x14ac:dyDescent="0.25">
      <c r="A74" s="15">
        <v>1</v>
      </c>
      <c r="B74" s="15" t="s">
        <v>61</v>
      </c>
      <c r="C74" s="15">
        <v>4</v>
      </c>
      <c r="D74" s="15">
        <v>0</v>
      </c>
      <c r="E74" s="7">
        <v>1768.4</v>
      </c>
    </row>
    <row r="75" spans="1:5" ht="14.25" customHeight="1" x14ac:dyDescent="0.25">
      <c r="A75" s="15">
        <v>2</v>
      </c>
      <c r="B75" s="15" t="s">
        <v>62</v>
      </c>
      <c r="C75" s="15">
        <v>3</v>
      </c>
      <c r="D75" s="15">
        <v>0</v>
      </c>
      <c r="E75" s="7">
        <v>1326.3</v>
      </c>
    </row>
    <row r="76" spans="1:5" ht="14.25" customHeight="1" x14ac:dyDescent="0.25">
      <c r="A76" s="15">
        <v>3</v>
      </c>
      <c r="B76" s="15" t="s">
        <v>63</v>
      </c>
      <c r="C76" s="15">
        <v>1</v>
      </c>
      <c r="D76" s="15">
        <v>0</v>
      </c>
      <c r="E76" s="7">
        <v>442.1</v>
      </c>
    </row>
    <row r="77" spans="1:5" ht="14.25" customHeight="1" x14ac:dyDescent="0.25">
      <c r="A77" s="15">
        <v>4</v>
      </c>
      <c r="B77" s="15" t="s">
        <v>64</v>
      </c>
      <c r="C77" s="15">
        <v>4</v>
      </c>
      <c r="D77" s="15">
        <v>0</v>
      </c>
      <c r="E77" s="7">
        <v>1768.4</v>
      </c>
    </row>
    <row r="78" spans="1:5" ht="14.25" customHeight="1" x14ac:dyDescent="0.25">
      <c r="A78" s="15">
        <v>5</v>
      </c>
      <c r="B78" s="15" t="s">
        <v>65</v>
      </c>
      <c r="C78" s="15">
        <v>6</v>
      </c>
      <c r="D78" s="15">
        <v>0</v>
      </c>
      <c r="E78" s="7">
        <v>2652.6</v>
      </c>
    </row>
    <row r="79" spans="1:5" ht="14.25" customHeight="1" x14ac:dyDescent="0.25">
      <c r="A79" s="15">
        <v>6</v>
      </c>
      <c r="B79" s="15" t="s">
        <v>66</v>
      </c>
      <c r="C79" s="15">
        <v>9</v>
      </c>
      <c r="D79" s="15">
        <v>0</v>
      </c>
      <c r="E79" s="7">
        <v>3978.9</v>
      </c>
    </row>
    <row r="80" spans="1:5" ht="14.25" customHeight="1" x14ac:dyDescent="0.25">
      <c r="A80" s="15">
        <v>7</v>
      </c>
      <c r="B80" s="15" t="s">
        <v>67</v>
      </c>
      <c r="C80" s="15">
        <v>0</v>
      </c>
      <c r="D80" s="15">
        <v>1</v>
      </c>
      <c r="E80" s="7">
        <v>221.1</v>
      </c>
    </row>
    <row r="81" spans="1:5" ht="14.25" customHeight="1" x14ac:dyDescent="0.25">
      <c r="A81" s="15">
        <v>8</v>
      </c>
      <c r="B81" s="15" t="s">
        <v>93</v>
      </c>
      <c r="C81" s="15">
        <v>0</v>
      </c>
      <c r="D81" s="15">
        <v>1</v>
      </c>
      <c r="E81" s="7">
        <v>221.1</v>
      </c>
    </row>
    <row r="82" spans="1:5" ht="14.25" customHeight="1" x14ac:dyDescent="0.25">
      <c r="A82" s="15">
        <v>9</v>
      </c>
      <c r="B82" s="15" t="s">
        <v>68</v>
      </c>
      <c r="C82" s="15">
        <v>0</v>
      </c>
      <c r="D82" s="15">
        <v>1</v>
      </c>
      <c r="E82" s="7">
        <v>221.1</v>
      </c>
    </row>
    <row r="83" spans="1:5" ht="14.25" customHeight="1" x14ac:dyDescent="0.25">
      <c r="A83" s="15">
        <v>11</v>
      </c>
      <c r="B83" s="15" t="s">
        <v>94</v>
      </c>
      <c r="C83" s="15">
        <v>0</v>
      </c>
      <c r="D83" s="15">
        <v>1</v>
      </c>
      <c r="E83" s="7">
        <v>221.1</v>
      </c>
    </row>
    <row r="84" spans="1:5" ht="14.25" customHeight="1" x14ac:dyDescent="0.25">
      <c r="A84" s="15">
        <v>12</v>
      </c>
      <c r="B84" s="15" t="s">
        <v>69</v>
      </c>
      <c r="C84" s="15">
        <v>1</v>
      </c>
      <c r="D84" s="15">
        <v>0</v>
      </c>
      <c r="E84" s="7">
        <v>442.1</v>
      </c>
    </row>
    <row r="85" spans="1:5" ht="14.25" customHeight="1" x14ac:dyDescent="0.25">
      <c r="A85" s="15">
        <v>13</v>
      </c>
      <c r="B85" s="15" t="s">
        <v>70</v>
      </c>
      <c r="C85" s="15">
        <v>1</v>
      </c>
      <c r="D85" s="15">
        <v>0</v>
      </c>
      <c r="E85" s="7">
        <v>442.1</v>
      </c>
    </row>
    <row r="86" spans="1:5" ht="14.25" customHeight="1" x14ac:dyDescent="0.25">
      <c r="A86" s="15">
        <v>14</v>
      </c>
      <c r="B86" s="15" t="s">
        <v>71</v>
      </c>
      <c r="C86" s="15">
        <v>0</v>
      </c>
      <c r="D86" s="15">
        <v>1</v>
      </c>
      <c r="E86" s="7">
        <v>221.1</v>
      </c>
    </row>
    <row r="87" spans="1:5" ht="14.25" customHeight="1" x14ac:dyDescent="0.25">
      <c r="A87" s="5">
        <v>12</v>
      </c>
      <c r="B87" s="5" t="s">
        <v>72</v>
      </c>
      <c r="C87" s="5">
        <f>C88+C89+C90+C91+C92+C93+C94+C95+C96+C97+C98+C99</f>
        <v>2</v>
      </c>
      <c r="D87" s="5">
        <f>D88+D89+D90+D91+D92+D93+D94+D95+D96+D97+D98+D99</f>
        <v>10</v>
      </c>
      <c r="E87" s="6">
        <f>E88+E89+E90+E91+E92+E93+E94+E95+E96+E97+E98+E99</f>
        <v>3095.1999999999994</v>
      </c>
    </row>
    <row r="88" spans="1:5" ht="14.25" customHeight="1" x14ac:dyDescent="0.25">
      <c r="A88" s="15">
        <v>1</v>
      </c>
      <c r="B88" s="15" t="s">
        <v>73</v>
      </c>
      <c r="C88" s="15">
        <v>1</v>
      </c>
      <c r="D88" s="15">
        <v>0</v>
      </c>
      <c r="E88" s="7">
        <v>442.1</v>
      </c>
    </row>
    <row r="89" spans="1:5" ht="14.25" customHeight="1" x14ac:dyDescent="0.25">
      <c r="A89" s="15">
        <v>2</v>
      </c>
      <c r="B89" s="15" t="s">
        <v>74</v>
      </c>
      <c r="C89" s="15">
        <v>0</v>
      </c>
      <c r="D89" s="15">
        <v>1</v>
      </c>
      <c r="E89" s="7">
        <v>221.1</v>
      </c>
    </row>
    <row r="90" spans="1:5" ht="14.25" customHeight="1" x14ac:dyDescent="0.25">
      <c r="A90" s="15">
        <v>3</v>
      </c>
      <c r="B90" s="15" t="s">
        <v>75</v>
      </c>
      <c r="C90" s="15">
        <v>1</v>
      </c>
      <c r="D90" s="15">
        <v>0</v>
      </c>
      <c r="E90" s="7">
        <v>442.1</v>
      </c>
    </row>
    <row r="91" spans="1:5" ht="14.25" customHeight="1" x14ac:dyDescent="0.25">
      <c r="A91" s="15">
        <v>4</v>
      </c>
      <c r="B91" s="15" t="s">
        <v>76</v>
      </c>
      <c r="C91" s="15">
        <v>0</v>
      </c>
      <c r="D91" s="15">
        <v>1</v>
      </c>
      <c r="E91" s="7">
        <v>221.1</v>
      </c>
    </row>
    <row r="92" spans="1:5" ht="14.25" customHeight="1" x14ac:dyDescent="0.25">
      <c r="A92" s="15">
        <v>5</v>
      </c>
      <c r="B92" s="15" t="s">
        <v>77</v>
      </c>
      <c r="C92" s="15">
        <v>0</v>
      </c>
      <c r="D92" s="15">
        <v>1</v>
      </c>
      <c r="E92" s="7">
        <v>221.1</v>
      </c>
    </row>
    <row r="93" spans="1:5" ht="14.25" customHeight="1" x14ac:dyDescent="0.25">
      <c r="A93" s="15">
        <v>6</v>
      </c>
      <c r="B93" s="15" t="s">
        <v>78</v>
      </c>
      <c r="C93" s="15">
        <v>0</v>
      </c>
      <c r="D93" s="15">
        <v>1</v>
      </c>
      <c r="E93" s="7">
        <v>221.1</v>
      </c>
    </row>
    <row r="94" spans="1:5" ht="14.25" customHeight="1" x14ac:dyDescent="0.25">
      <c r="A94" s="15">
        <v>7</v>
      </c>
      <c r="B94" s="15" t="s">
        <v>79</v>
      </c>
      <c r="C94" s="15">
        <v>0</v>
      </c>
      <c r="D94" s="15">
        <v>1</v>
      </c>
      <c r="E94" s="7">
        <v>221.1</v>
      </c>
    </row>
    <row r="95" spans="1:5" ht="14.25" customHeight="1" x14ac:dyDescent="0.25">
      <c r="A95" s="15">
        <v>8</v>
      </c>
      <c r="B95" s="15" t="s">
        <v>80</v>
      </c>
      <c r="C95" s="15">
        <v>0</v>
      </c>
      <c r="D95" s="15">
        <v>1</v>
      </c>
      <c r="E95" s="7">
        <v>221.1</v>
      </c>
    </row>
    <row r="96" spans="1:5" ht="14.25" customHeight="1" x14ac:dyDescent="0.25">
      <c r="A96" s="15">
        <v>9</v>
      </c>
      <c r="B96" s="15" t="s">
        <v>81</v>
      </c>
      <c r="C96" s="15">
        <v>0</v>
      </c>
      <c r="D96" s="15">
        <v>1</v>
      </c>
      <c r="E96" s="7">
        <v>221.1</v>
      </c>
    </row>
    <row r="97" spans="1:5" ht="14.25" customHeight="1" x14ac:dyDescent="0.25">
      <c r="A97" s="15">
        <v>11</v>
      </c>
      <c r="B97" s="15" t="s">
        <v>82</v>
      </c>
      <c r="C97" s="15">
        <v>0</v>
      </c>
      <c r="D97" s="15">
        <v>1</v>
      </c>
      <c r="E97" s="7">
        <v>221.1</v>
      </c>
    </row>
    <row r="98" spans="1:5" ht="14.25" customHeight="1" x14ac:dyDescent="0.25">
      <c r="A98" s="15">
        <v>12</v>
      </c>
      <c r="B98" s="15" t="s">
        <v>83</v>
      </c>
      <c r="C98" s="15">
        <v>0</v>
      </c>
      <c r="D98" s="15">
        <v>1</v>
      </c>
      <c r="E98" s="7">
        <v>221.1</v>
      </c>
    </row>
    <row r="99" spans="1:5" ht="14.25" customHeight="1" x14ac:dyDescent="0.25">
      <c r="A99" s="15">
        <v>13</v>
      </c>
      <c r="B99" s="15" t="s">
        <v>84</v>
      </c>
      <c r="C99" s="15">
        <v>0</v>
      </c>
      <c r="D99" s="15">
        <v>1</v>
      </c>
      <c r="E99" s="7">
        <v>221.1</v>
      </c>
    </row>
    <row r="100" spans="1:5" ht="14.25" customHeight="1" x14ac:dyDescent="0.25"/>
  </sheetData>
  <mergeCells count="10">
    <mergeCell ref="C4:D4"/>
    <mergeCell ref="B6:B7"/>
    <mergeCell ref="A8:E8"/>
    <mergeCell ref="A1:E2"/>
    <mergeCell ref="A6:A7"/>
    <mergeCell ref="C6:C7"/>
    <mergeCell ref="D6:D7"/>
    <mergeCell ref="E6:E7"/>
    <mergeCell ref="B4:B5"/>
    <mergeCell ref="A4:A5"/>
  </mergeCells>
  <pageMargins left="0.23622047244094491" right="0.23622047244094491" top="0.59055118110236227" bottom="0.19685039370078741" header="0.19685039370078741" footer="0.31496062992125984"/>
  <pageSetup paperSize="9" scale="85" firstPageNumber="2543" fitToHeight="0" orientation="portrait" useFirstPageNumber="1" horizontalDpi="180" verticalDpi="180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L13" sqref="L13"/>
    </sheetView>
  </sheetViews>
  <sheetFormatPr defaultRowHeight="15" x14ac:dyDescent="0.25"/>
  <cols>
    <col min="1" max="1" width="5.42578125" customWidth="1"/>
    <col min="2" max="2" width="53.42578125" customWidth="1"/>
    <col min="3" max="3" width="19.28515625" customWidth="1"/>
    <col min="4" max="4" width="19.140625" customWidth="1"/>
    <col min="5" max="5" width="18.42578125" customWidth="1"/>
  </cols>
  <sheetData>
    <row r="1" spans="1:14" ht="15.6" customHeight="1" x14ac:dyDescent="0.25">
      <c r="A1" s="17" t="s">
        <v>102</v>
      </c>
      <c r="B1" s="17"/>
      <c r="C1" s="17"/>
      <c r="D1" s="17"/>
      <c r="E1" s="17"/>
      <c r="F1" s="1"/>
      <c r="G1" s="1"/>
      <c r="H1" s="1"/>
      <c r="I1" s="1"/>
      <c r="J1" s="1"/>
      <c r="K1" s="1"/>
      <c r="L1" s="1"/>
      <c r="M1" s="1"/>
      <c r="N1" s="1"/>
    </row>
    <row r="2" spans="1:14" ht="39" customHeight="1" x14ac:dyDescent="0.25">
      <c r="A2" s="17"/>
      <c r="B2" s="17"/>
      <c r="C2" s="17"/>
      <c r="D2" s="17"/>
      <c r="E2" s="17"/>
      <c r="F2" s="1"/>
      <c r="G2" s="1"/>
      <c r="H2" s="1"/>
      <c r="I2" s="1"/>
      <c r="J2" s="1"/>
      <c r="K2" s="1"/>
      <c r="L2" s="1"/>
      <c r="M2" s="1"/>
      <c r="N2" s="1"/>
    </row>
    <row r="3" spans="1:14" ht="15.75" x14ac:dyDescent="0.25">
      <c r="A3" s="1"/>
      <c r="B3" s="1"/>
      <c r="C3" s="1"/>
      <c r="D3" s="1"/>
      <c r="E3" s="12" t="s">
        <v>103</v>
      </c>
      <c r="F3" s="1"/>
      <c r="G3" s="1"/>
      <c r="H3" s="1"/>
      <c r="I3" s="1"/>
      <c r="J3" s="1"/>
      <c r="K3" s="1"/>
      <c r="L3" s="1"/>
      <c r="M3" s="1"/>
      <c r="N3" s="1"/>
    </row>
    <row r="4" spans="1:14" ht="18" customHeight="1" x14ac:dyDescent="0.25">
      <c r="A4" s="18" t="s">
        <v>99</v>
      </c>
      <c r="B4" s="18" t="s">
        <v>96</v>
      </c>
      <c r="C4" s="18" t="s">
        <v>0</v>
      </c>
      <c r="D4" s="18"/>
      <c r="E4" s="14" t="s">
        <v>1</v>
      </c>
      <c r="F4" s="1"/>
      <c r="G4" s="1"/>
      <c r="H4" s="1"/>
      <c r="I4" s="1"/>
      <c r="J4" s="1"/>
      <c r="K4" s="1"/>
      <c r="L4" s="1"/>
      <c r="M4" s="1"/>
      <c r="N4" s="1"/>
    </row>
    <row r="5" spans="1:14" ht="16.5" customHeight="1" x14ac:dyDescent="0.25">
      <c r="A5" s="18"/>
      <c r="B5" s="18"/>
      <c r="C5" s="13" t="s">
        <v>97</v>
      </c>
      <c r="D5" s="13" t="s">
        <v>98</v>
      </c>
      <c r="E5" s="8" t="s">
        <v>2</v>
      </c>
      <c r="F5" s="1"/>
      <c r="G5" s="1"/>
      <c r="H5" s="1"/>
      <c r="I5" s="1"/>
      <c r="J5" s="1"/>
      <c r="K5" s="1"/>
      <c r="L5" s="1"/>
      <c r="M5" s="1"/>
      <c r="N5" s="1"/>
    </row>
    <row r="6" spans="1:14" ht="63" x14ac:dyDescent="0.25">
      <c r="A6" s="3"/>
      <c r="B6" s="4" t="s">
        <v>3</v>
      </c>
      <c r="C6" s="10">
        <f>C8+C9+C10+C11+C18+C24+C34+C43+C52+C64+C72+C86</f>
        <v>98</v>
      </c>
      <c r="D6" s="10">
        <f>D8+D9+D10+D11+D18+D24+D34+D43+D52+D64+D72+D86</f>
        <v>34</v>
      </c>
      <c r="E6" s="11">
        <f>E8+E9+E10+E11+E18+E24+E34+E43+E52+E64+E72+E86</f>
        <v>52358.82</v>
      </c>
      <c r="F6" s="1"/>
      <c r="G6" s="1"/>
      <c r="H6" s="1"/>
      <c r="I6" s="1"/>
      <c r="J6" s="1"/>
      <c r="K6" s="1"/>
      <c r="L6" s="1"/>
      <c r="M6" s="1"/>
      <c r="N6" s="1"/>
    </row>
    <row r="7" spans="1:14" ht="15.75" x14ac:dyDescent="0.25">
      <c r="A7" s="19" t="s">
        <v>95</v>
      </c>
      <c r="B7" s="19"/>
      <c r="C7" s="19"/>
      <c r="D7" s="19"/>
      <c r="E7" s="19"/>
      <c r="F7" s="1"/>
      <c r="G7" s="1"/>
      <c r="H7" s="1"/>
      <c r="I7" s="1"/>
      <c r="J7" s="1"/>
      <c r="K7" s="1"/>
      <c r="L7" s="1"/>
      <c r="M7" s="1"/>
      <c r="N7" s="1"/>
    </row>
    <row r="8" spans="1:14" ht="15.75" x14ac:dyDescent="0.25">
      <c r="A8" s="5">
        <v>1</v>
      </c>
      <c r="B8" s="5" t="s">
        <v>30</v>
      </c>
      <c r="C8" s="5">
        <v>12</v>
      </c>
      <c r="D8" s="5">
        <v>0</v>
      </c>
      <c r="E8" s="6">
        <f>C8*445+3.5+0.4+122.4+6.8</f>
        <v>5473.0999999999995</v>
      </c>
      <c r="F8" s="1"/>
      <c r="G8" s="1"/>
      <c r="H8" s="1"/>
      <c r="I8" s="1"/>
      <c r="J8" s="1"/>
      <c r="K8" s="1"/>
      <c r="L8" s="1"/>
      <c r="M8" s="1"/>
      <c r="N8" s="1"/>
    </row>
    <row r="9" spans="1:14" ht="15.75" x14ac:dyDescent="0.25">
      <c r="A9" s="5">
        <v>2</v>
      </c>
      <c r="B9" s="5" t="s">
        <v>4</v>
      </c>
      <c r="C9" s="5">
        <v>4</v>
      </c>
      <c r="D9" s="5">
        <v>0</v>
      </c>
      <c r="E9" s="6">
        <f>C9*445.03+40.8</f>
        <v>1820.9199999999998</v>
      </c>
      <c r="F9" s="1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5">
        <v>3</v>
      </c>
      <c r="B10" s="5" t="s">
        <v>85</v>
      </c>
      <c r="C10" s="5">
        <v>9</v>
      </c>
      <c r="D10" s="5">
        <v>0</v>
      </c>
      <c r="E10" s="6">
        <f>C10*445+91.8</f>
        <v>4096.8</v>
      </c>
      <c r="F10" s="1"/>
      <c r="G10" s="1"/>
      <c r="H10" s="1"/>
      <c r="I10" s="1"/>
      <c r="J10" s="1"/>
      <c r="K10" s="1"/>
      <c r="L10" s="1"/>
      <c r="M10" s="1"/>
      <c r="N10" s="1"/>
    </row>
    <row r="11" spans="1:14" ht="15.75" x14ac:dyDescent="0.25">
      <c r="A11" s="5">
        <v>4</v>
      </c>
      <c r="B11" s="5" t="s">
        <v>5</v>
      </c>
      <c r="C11" s="5">
        <f>C12+C13+C14+C15+C16+C17</f>
        <v>4</v>
      </c>
      <c r="D11" s="5">
        <f>D12+D13+D14+D15+D16+D17</f>
        <v>2</v>
      </c>
      <c r="E11" s="6">
        <f>E12+E13+E14+E15+E16+E17</f>
        <v>2276</v>
      </c>
      <c r="F11" s="1"/>
      <c r="G11" s="1"/>
      <c r="H11" s="1"/>
      <c r="I11" s="1"/>
      <c r="J11" s="1"/>
      <c r="K11" s="1"/>
      <c r="L11" s="1"/>
      <c r="M11" s="1"/>
      <c r="N11" s="1"/>
    </row>
    <row r="12" spans="1:14" ht="15.75" x14ac:dyDescent="0.25">
      <c r="A12" s="2">
        <v>1</v>
      </c>
      <c r="B12" s="2" t="s">
        <v>6</v>
      </c>
      <c r="C12" s="2">
        <v>1</v>
      </c>
      <c r="D12" s="2">
        <v>0</v>
      </c>
      <c r="E12" s="7">
        <f>C12*445+10.2</f>
        <v>455.2</v>
      </c>
      <c r="F12" s="1"/>
      <c r="G12" s="1"/>
      <c r="H12" s="1"/>
      <c r="I12" s="1"/>
      <c r="J12" s="1"/>
      <c r="K12" s="1"/>
      <c r="L12" s="1"/>
      <c r="M12" s="1"/>
      <c r="N12" s="1"/>
    </row>
    <row r="13" spans="1:14" ht="15.75" x14ac:dyDescent="0.25">
      <c r="A13" s="2">
        <v>2</v>
      </c>
      <c r="B13" s="2" t="s">
        <v>7</v>
      </c>
      <c r="C13" s="2">
        <v>0</v>
      </c>
      <c r="D13" s="2">
        <v>1</v>
      </c>
      <c r="E13" s="7">
        <f>D13*222.5+5.1</f>
        <v>227.6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ht="15.75" x14ac:dyDescent="0.25">
      <c r="A14" s="2">
        <v>3</v>
      </c>
      <c r="B14" s="2" t="s">
        <v>8</v>
      </c>
      <c r="C14" s="2">
        <v>1</v>
      </c>
      <c r="D14" s="2">
        <v>0</v>
      </c>
      <c r="E14" s="7">
        <f>C14*445+10.2</f>
        <v>455.2</v>
      </c>
      <c r="F14" s="1"/>
      <c r="G14" s="1"/>
      <c r="H14" s="1"/>
      <c r="I14" s="1"/>
      <c r="J14" s="1"/>
      <c r="K14" s="1"/>
      <c r="L14" s="1"/>
      <c r="M14" s="1"/>
      <c r="N14" s="1"/>
    </row>
    <row r="15" spans="1:14" ht="15.75" x14ac:dyDescent="0.25">
      <c r="A15" s="2">
        <v>4</v>
      </c>
      <c r="B15" s="2" t="s">
        <v>9</v>
      </c>
      <c r="C15" s="2">
        <v>1</v>
      </c>
      <c r="D15" s="2">
        <v>0</v>
      </c>
      <c r="E15" s="7">
        <f>C15*445+10.2</f>
        <v>455.2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15.75" x14ac:dyDescent="0.25">
      <c r="A16" s="2">
        <v>5</v>
      </c>
      <c r="B16" s="2" t="s">
        <v>10</v>
      </c>
      <c r="C16" s="2">
        <v>0</v>
      </c>
      <c r="D16" s="2">
        <v>1</v>
      </c>
      <c r="E16" s="7">
        <f>D16*222.5+5.1</f>
        <v>227.6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15.75" x14ac:dyDescent="0.25">
      <c r="A17" s="2">
        <v>6</v>
      </c>
      <c r="B17" s="2" t="s">
        <v>11</v>
      </c>
      <c r="C17" s="2">
        <v>1</v>
      </c>
      <c r="D17" s="2">
        <v>0</v>
      </c>
      <c r="E17" s="7">
        <f>C17*445+10.2</f>
        <v>455.2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15.75" x14ac:dyDescent="0.25">
      <c r="A18" s="5">
        <v>5</v>
      </c>
      <c r="B18" s="5" t="s">
        <v>12</v>
      </c>
      <c r="C18" s="5">
        <f>C19+C20+C21+C22+C23</f>
        <v>5</v>
      </c>
      <c r="D18" s="5">
        <f>D19+D20+D21+D22+D23</f>
        <v>1</v>
      </c>
      <c r="E18" s="6">
        <f>E19+E20+E21+E22+E23</f>
        <v>2503.6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15.75" x14ac:dyDescent="0.25">
      <c r="A19" s="2">
        <v>1</v>
      </c>
      <c r="B19" s="2" t="s">
        <v>86</v>
      </c>
      <c r="C19" s="2">
        <v>2</v>
      </c>
      <c r="D19" s="2">
        <v>0</v>
      </c>
      <c r="E19" s="7">
        <f>445*C19+20.4</f>
        <v>910.4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15.75" x14ac:dyDescent="0.25">
      <c r="A20" s="2">
        <v>2</v>
      </c>
      <c r="B20" s="2" t="s">
        <v>87</v>
      </c>
      <c r="C20" s="2">
        <v>0</v>
      </c>
      <c r="D20" s="2">
        <v>1</v>
      </c>
      <c r="E20" s="7">
        <f>D20*222.5+5.1</f>
        <v>227.6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15.75" x14ac:dyDescent="0.25">
      <c r="A21" s="2">
        <v>3</v>
      </c>
      <c r="B21" s="2" t="s">
        <v>88</v>
      </c>
      <c r="C21" s="2">
        <v>1</v>
      </c>
      <c r="D21" s="2">
        <v>0</v>
      </c>
      <c r="E21" s="7">
        <f>C21*445+10.2</f>
        <v>455.2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15.75" x14ac:dyDescent="0.25">
      <c r="A22" s="2">
        <v>4</v>
      </c>
      <c r="B22" s="2" t="s">
        <v>89</v>
      </c>
      <c r="C22" s="2">
        <v>1</v>
      </c>
      <c r="D22" s="2">
        <v>0</v>
      </c>
      <c r="E22" s="7">
        <f>C22*445+10.2</f>
        <v>455.2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15.75" x14ac:dyDescent="0.25">
      <c r="A23" s="2">
        <v>5</v>
      </c>
      <c r="B23" s="2" t="s">
        <v>90</v>
      </c>
      <c r="C23" s="2">
        <v>1</v>
      </c>
      <c r="D23" s="2">
        <v>0</v>
      </c>
      <c r="E23" s="7">
        <f>C23*445+10.2</f>
        <v>455.2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15.75" x14ac:dyDescent="0.25">
      <c r="A24" s="5">
        <v>6</v>
      </c>
      <c r="B24" s="5" t="s">
        <v>13</v>
      </c>
      <c r="C24" s="5">
        <f>C25+C26+C27+C28+C29+C30+C31+C32+C33</f>
        <v>5</v>
      </c>
      <c r="D24" s="5">
        <f>D25+D26+D27+D28+D29+D30+D31+D32+D33</f>
        <v>4</v>
      </c>
      <c r="E24" s="6">
        <f>E25+E26+E27+E28+E29+E30+E31+E32+E33</f>
        <v>3186.3999999999992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15.75" x14ac:dyDescent="0.25">
      <c r="A25" s="2">
        <v>1</v>
      </c>
      <c r="B25" s="2" t="s">
        <v>14</v>
      </c>
      <c r="C25" s="2">
        <v>1</v>
      </c>
      <c r="D25" s="2">
        <v>0</v>
      </c>
      <c r="E25" s="7">
        <f>C25*445+10.2</f>
        <v>455.2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15.75" x14ac:dyDescent="0.25">
      <c r="A26" s="2">
        <v>2</v>
      </c>
      <c r="B26" s="2" t="s">
        <v>15</v>
      </c>
      <c r="C26" s="2">
        <v>1</v>
      </c>
      <c r="D26" s="2">
        <v>0</v>
      </c>
      <c r="E26" s="7">
        <f>C26*445+10.2</f>
        <v>455.2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15.75" x14ac:dyDescent="0.25">
      <c r="A27" s="2">
        <v>3</v>
      </c>
      <c r="B27" s="2" t="s">
        <v>91</v>
      </c>
      <c r="C27" s="2">
        <v>1</v>
      </c>
      <c r="D27" s="2">
        <v>0</v>
      </c>
      <c r="E27" s="7">
        <f>C27*445+10.2</f>
        <v>455.2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15.75" x14ac:dyDescent="0.25">
      <c r="A28" s="2">
        <v>4</v>
      </c>
      <c r="B28" s="2" t="s">
        <v>16</v>
      </c>
      <c r="C28" s="2">
        <v>0</v>
      </c>
      <c r="D28" s="2">
        <v>1</v>
      </c>
      <c r="E28" s="7">
        <f>D28*222.5+5.1</f>
        <v>227.6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15.75" x14ac:dyDescent="0.25">
      <c r="A29" s="2">
        <v>5</v>
      </c>
      <c r="B29" s="2" t="s">
        <v>17</v>
      </c>
      <c r="C29" s="2">
        <v>1</v>
      </c>
      <c r="D29" s="2">
        <v>0</v>
      </c>
      <c r="E29" s="7">
        <f>C29*445+10.2</f>
        <v>455.2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15.75" x14ac:dyDescent="0.25">
      <c r="A30" s="2">
        <v>6</v>
      </c>
      <c r="B30" s="2" t="s">
        <v>18</v>
      </c>
      <c r="C30" s="2">
        <v>0</v>
      </c>
      <c r="D30" s="2">
        <v>1</v>
      </c>
      <c r="E30" s="7">
        <f>D30*222.5+5.1</f>
        <v>227.6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15.75" x14ac:dyDescent="0.25">
      <c r="A31" s="2">
        <v>7</v>
      </c>
      <c r="B31" s="2" t="s">
        <v>19</v>
      </c>
      <c r="C31" s="2">
        <v>1</v>
      </c>
      <c r="D31" s="2">
        <v>0</v>
      </c>
      <c r="E31" s="7">
        <f>C31*445+10.2</f>
        <v>455.2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15.75" x14ac:dyDescent="0.25">
      <c r="A32" s="2">
        <v>8</v>
      </c>
      <c r="B32" s="2" t="s">
        <v>20</v>
      </c>
      <c r="C32" s="2">
        <v>0</v>
      </c>
      <c r="D32" s="2">
        <v>1</v>
      </c>
      <c r="E32" s="7">
        <f>D32*222.5+5.1</f>
        <v>227.6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15.75" x14ac:dyDescent="0.25">
      <c r="A33" s="2">
        <v>9</v>
      </c>
      <c r="B33" s="2" t="s">
        <v>21</v>
      </c>
      <c r="C33" s="2">
        <v>0</v>
      </c>
      <c r="D33" s="2">
        <v>1</v>
      </c>
      <c r="E33" s="7">
        <f>D33*222.5+5.1</f>
        <v>227.6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15.75" x14ac:dyDescent="0.25">
      <c r="A34" s="5">
        <v>7</v>
      </c>
      <c r="B34" s="5" t="s">
        <v>22</v>
      </c>
      <c r="C34" s="5">
        <f>C35+C36+C37+C38+C39+C40+C41+C42</f>
        <v>9</v>
      </c>
      <c r="D34" s="5">
        <f>D35+D36+D37+D38+D39+D40+D41+D42</f>
        <v>3</v>
      </c>
      <c r="E34" s="6">
        <f>E35+E36+E37+E38+E39+E40+E41+E42</f>
        <v>4779.5999999999995</v>
      </c>
    </row>
    <row r="35" spans="1:14" ht="15.75" x14ac:dyDescent="0.25">
      <c r="A35" s="2">
        <v>1</v>
      </c>
      <c r="B35" s="2" t="s">
        <v>23</v>
      </c>
      <c r="C35" s="2">
        <v>5</v>
      </c>
      <c r="D35" s="2">
        <v>0</v>
      </c>
      <c r="E35" s="7">
        <f>C35*445+51</f>
        <v>2276</v>
      </c>
    </row>
    <row r="36" spans="1:14" ht="15.75" x14ac:dyDescent="0.25">
      <c r="A36" s="2">
        <v>2</v>
      </c>
      <c r="B36" s="2" t="s">
        <v>24</v>
      </c>
      <c r="C36" s="2">
        <v>1</v>
      </c>
      <c r="D36" s="2">
        <v>0</v>
      </c>
      <c r="E36" s="7">
        <f>C36*445+10.2</f>
        <v>455.2</v>
      </c>
    </row>
    <row r="37" spans="1:14" ht="15.75" x14ac:dyDescent="0.25">
      <c r="A37" s="2">
        <v>3</v>
      </c>
      <c r="B37" s="2" t="s">
        <v>25</v>
      </c>
      <c r="C37" s="2">
        <v>0</v>
      </c>
      <c r="D37" s="2">
        <v>1</v>
      </c>
      <c r="E37" s="7">
        <f>D37*222.5+5.1</f>
        <v>227.6</v>
      </c>
    </row>
    <row r="38" spans="1:14" ht="15.75" x14ac:dyDescent="0.25">
      <c r="A38" s="2">
        <v>4</v>
      </c>
      <c r="B38" s="2" t="s">
        <v>26</v>
      </c>
      <c r="C38" s="2">
        <v>0</v>
      </c>
      <c r="D38" s="2">
        <v>1</v>
      </c>
      <c r="E38" s="7">
        <f>D38*222.5+5.1</f>
        <v>227.6</v>
      </c>
    </row>
    <row r="39" spans="1:14" ht="15.75" x14ac:dyDescent="0.25">
      <c r="A39" s="2">
        <v>5</v>
      </c>
      <c r="B39" s="2" t="s">
        <v>92</v>
      </c>
      <c r="C39" s="2">
        <v>1</v>
      </c>
      <c r="D39" s="2">
        <v>0</v>
      </c>
      <c r="E39" s="7">
        <f>C39*445+10.2</f>
        <v>455.2</v>
      </c>
    </row>
    <row r="40" spans="1:14" ht="15.75" x14ac:dyDescent="0.25">
      <c r="A40" s="2">
        <v>6</v>
      </c>
      <c r="B40" s="2" t="s">
        <v>27</v>
      </c>
      <c r="C40" s="2">
        <v>1</v>
      </c>
      <c r="D40" s="2">
        <v>0</v>
      </c>
      <c r="E40" s="7">
        <f>C40*445+G39+10.2</f>
        <v>455.2</v>
      </c>
    </row>
    <row r="41" spans="1:14" ht="15.75" x14ac:dyDescent="0.25">
      <c r="A41" s="2">
        <v>7</v>
      </c>
      <c r="B41" s="2" t="s">
        <v>28</v>
      </c>
      <c r="C41" s="2">
        <v>1</v>
      </c>
      <c r="D41" s="2">
        <v>0</v>
      </c>
      <c r="E41" s="7">
        <f>C41*445+10.2</f>
        <v>455.2</v>
      </c>
    </row>
    <row r="42" spans="1:14" ht="15.75" x14ac:dyDescent="0.25">
      <c r="A42" s="2">
        <v>8</v>
      </c>
      <c r="B42" s="2" t="s">
        <v>29</v>
      </c>
      <c r="C42" s="2">
        <v>0</v>
      </c>
      <c r="D42" s="2">
        <v>1</v>
      </c>
      <c r="E42" s="7">
        <f>D42*222.5+5.1</f>
        <v>227.6</v>
      </c>
    </row>
    <row r="43" spans="1:14" ht="15.75" x14ac:dyDescent="0.25">
      <c r="A43" s="5">
        <v>8</v>
      </c>
      <c r="B43" s="5" t="s">
        <v>31</v>
      </c>
      <c r="C43" s="5">
        <f>C44+C45+C46+C47+C48+C49+C50+C51</f>
        <v>6</v>
      </c>
      <c r="D43" s="5">
        <f>D44+D45+D46+D47+D48+D49+D50+D51</f>
        <v>4</v>
      </c>
      <c r="E43" s="6">
        <f>E44+E45+E46+E47+E48+E49+E50+E51</f>
        <v>3641.5999999999995</v>
      </c>
    </row>
    <row r="44" spans="1:14" ht="15.75" x14ac:dyDescent="0.25">
      <c r="A44" s="2">
        <v>1</v>
      </c>
      <c r="B44" s="2" t="s">
        <v>32</v>
      </c>
      <c r="C44" s="2">
        <v>3</v>
      </c>
      <c r="D44" s="2">
        <v>0</v>
      </c>
      <c r="E44" s="7">
        <f>C44*445+30.6</f>
        <v>1365.6</v>
      </c>
    </row>
    <row r="45" spans="1:14" ht="15.75" x14ac:dyDescent="0.25">
      <c r="A45" s="2">
        <v>2</v>
      </c>
      <c r="B45" s="2" t="s">
        <v>33</v>
      </c>
      <c r="C45" s="2">
        <v>1</v>
      </c>
      <c r="D45" s="2">
        <v>0</v>
      </c>
      <c r="E45" s="7">
        <f>C45*445+10.2</f>
        <v>455.2</v>
      </c>
    </row>
    <row r="46" spans="1:14" ht="15.75" x14ac:dyDescent="0.25">
      <c r="A46" s="2">
        <v>3</v>
      </c>
      <c r="B46" s="2" t="s">
        <v>34</v>
      </c>
      <c r="C46" s="2">
        <v>1</v>
      </c>
      <c r="D46" s="2">
        <v>0</v>
      </c>
      <c r="E46" s="7">
        <f>C46*445+10.2</f>
        <v>455.2</v>
      </c>
    </row>
    <row r="47" spans="1:14" ht="15.75" x14ac:dyDescent="0.25">
      <c r="A47" s="2">
        <v>4</v>
      </c>
      <c r="B47" s="2" t="s">
        <v>35</v>
      </c>
      <c r="C47" s="2">
        <v>1</v>
      </c>
      <c r="D47" s="2">
        <v>0</v>
      </c>
      <c r="E47" s="7">
        <f>C47*445+10.2</f>
        <v>455.2</v>
      </c>
    </row>
    <row r="48" spans="1:14" ht="15.75" x14ac:dyDescent="0.25">
      <c r="A48" s="2">
        <v>5</v>
      </c>
      <c r="B48" s="2" t="s">
        <v>36</v>
      </c>
      <c r="C48" s="2">
        <v>0</v>
      </c>
      <c r="D48" s="2">
        <v>1</v>
      </c>
      <c r="E48" s="7">
        <f>D48*222.5+5.1</f>
        <v>227.6</v>
      </c>
    </row>
    <row r="49" spans="1:5" ht="15.75" x14ac:dyDescent="0.25">
      <c r="A49" s="2">
        <v>6</v>
      </c>
      <c r="B49" s="2" t="s">
        <v>37</v>
      </c>
      <c r="C49" s="2">
        <v>0</v>
      </c>
      <c r="D49" s="2">
        <v>1</v>
      </c>
      <c r="E49" s="7">
        <f>D49*222.5+5.1</f>
        <v>227.6</v>
      </c>
    </row>
    <row r="50" spans="1:5" ht="15.75" x14ac:dyDescent="0.25">
      <c r="A50" s="2">
        <v>7</v>
      </c>
      <c r="B50" s="2" t="s">
        <v>38</v>
      </c>
      <c r="C50" s="2">
        <v>0</v>
      </c>
      <c r="D50" s="2">
        <v>1</v>
      </c>
      <c r="E50" s="7">
        <f>D50*222.5+5.1</f>
        <v>227.6</v>
      </c>
    </row>
    <row r="51" spans="1:5" ht="15.75" x14ac:dyDescent="0.25">
      <c r="A51" s="2">
        <v>8</v>
      </c>
      <c r="B51" s="2" t="s">
        <v>39</v>
      </c>
      <c r="C51" s="2">
        <v>0</v>
      </c>
      <c r="D51" s="2">
        <v>1</v>
      </c>
      <c r="E51" s="7">
        <f>D51*222.5+5.1</f>
        <v>227.6</v>
      </c>
    </row>
    <row r="52" spans="1:5" ht="15.75" x14ac:dyDescent="0.25">
      <c r="A52" s="5">
        <v>9</v>
      </c>
      <c r="B52" s="5" t="s">
        <v>40</v>
      </c>
      <c r="C52" s="5">
        <f>C53+C54+C55+C56+C57+C58+C59+C60+C61+C62+C63</f>
        <v>6</v>
      </c>
      <c r="D52" s="5">
        <f>D53+D54+D55+D56+D57+D58+D59+D60+D61+D62+D63</f>
        <v>5</v>
      </c>
      <c r="E52" s="6">
        <f>E53+E54+E55+E56+E57+E58+E59+E60+E61+E62+E63</f>
        <v>3869.1999999999994</v>
      </c>
    </row>
    <row r="53" spans="1:5" ht="15.75" x14ac:dyDescent="0.25">
      <c r="A53" s="2">
        <v>1</v>
      </c>
      <c r="B53" s="2" t="s">
        <v>42</v>
      </c>
      <c r="C53" s="2">
        <v>1</v>
      </c>
      <c r="D53" s="2">
        <v>0</v>
      </c>
      <c r="E53" s="7">
        <f>C53*445+10.2</f>
        <v>455.2</v>
      </c>
    </row>
    <row r="54" spans="1:5" ht="15.75" x14ac:dyDescent="0.25">
      <c r="A54" s="2">
        <v>2</v>
      </c>
      <c r="B54" s="2" t="s">
        <v>41</v>
      </c>
      <c r="C54" s="2">
        <v>1</v>
      </c>
      <c r="D54" s="2">
        <v>0</v>
      </c>
      <c r="E54" s="7">
        <f>C54*445+10.2</f>
        <v>455.2</v>
      </c>
    </row>
    <row r="55" spans="1:5" ht="15.75" x14ac:dyDescent="0.25">
      <c r="A55" s="2">
        <v>3</v>
      </c>
      <c r="B55" s="2" t="s">
        <v>43</v>
      </c>
      <c r="C55" s="2">
        <v>0</v>
      </c>
      <c r="D55" s="2">
        <v>1</v>
      </c>
      <c r="E55" s="7">
        <f>D55*222.5+5.1</f>
        <v>227.6</v>
      </c>
    </row>
    <row r="56" spans="1:5" ht="15.75" x14ac:dyDescent="0.25">
      <c r="A56" s="2">
        <v>4</v>
      </c>
      <c r="B56" s="2" t="s">
        <v>44</v>
      </c>
      <c r="C56" s="2">
        <v>1</v>
      </c>
      <c r="D56" s="2">
        <v>0</v>
      </c>
      <c r="E56" s="7">
        <f>C56*445+10.2</f>
        <v>455.2</v>
      </c>
    </row>
    <row r="57" spans="1:5" ht="15.75" x14ac:dyDescent="0.25">
      <c r="A57" s="2">
        <v>5</v>
      </c>
      <c r="B57" s="2" t="s">
        <v>45</v>
      </c>
      <c r="C57" s="2">
        <v>1</v>
      </c>
      <c r="D57" s="2">
        <v>0</v>
      </c>
      <c r="E57" s="7">
        <f>C57*445+10.2</f>
        <v>455.2</v>
      </c>
    </row>
    <row r="58" spans="1:5" ht="15.75" x14ac:dyDescent="0.25">
      <c r="A58" s="2">
        <v>6</v>
      </c>
      <c r="B58" s="2" t="s">
        <v>46</v>
      </c>
      <c r="C58" s="2">
        <v>1</v>
      </c>
      <c r="D58" s="2">
        <v>0</v>
      </c>
      <c r="E58" s="7">
        <f>C58*445+10.2</f>
        <v>455.2</v>
      </c>
    </row>
    <row r="59" spans="1:5" ht="15.75" x14ac:dyDescent="0.25">
      <c r="A59" s="2">
        <v>7</v>
      </c>
      <c r="B59" s="2" t="s">
        <v>47</v>
      </c>
      <c r="C59" s="2">
        <v>0</v>
      </c>
      <c r="D59" s="2">
        <v>1</v>
      </c>
      <c r="E59" s="7">
        <f>D59*222.5+5.1</f>
        <v>227.6</v>
      </c>
    </row>
    <row r="60" spans="1:5" ht="15.75" x14ac:dyDescent="0.25">
      <c r="A60" s="2">
        <v>8</v>
      </c>
      <c r="B60" s="2" t="s">
        <v>48</v>
      </c>
      <c r="C60" s="2">
        <v>0</v>
      </c>
      <c r="D60" s="2">
        <v>1</v>
      </c>
      <c r="E60" s="7">
        <f>D60*222.5+5.1</f>
        <v>227.6</v>
      </c>
    </row>
    <row r="61" spans="1:5" ht="15.75" x14ac:dyDescent="0.25">
      <c r="A61" s="2">
        <v>9</v>
      </c>
      <c r="B61" s="2" t="s">
        <v>49</v>
      </c>
      <c r="C61" s="2">
        <v>0</v>
      </c>
      <c r="D61" s="2">
        <v>1</v>
      </c>
      <c r="E61" s="7">
        <f>D61*222.5+5.1</f>
        <v>227.6</v>
      </c>
    </row>
    <row r="62" spans="1:5" ht="15.75" x14ac:dyDescent="0.25">
      <c r="A62" s="2">
        <v>10</v>
      </c>
      <c r="B62" s="2" t="s">
        <v>50</v>
      </c>
      <c r="C62" s="2">
        <v>0</v>
      </c>
      <c r="D62" s="2">
        <v>1</v>
      </c>
      <c r="E62" s="7">
        <f>D62*222.5+5.1</f>
        <v>227.6</v>
      </c>
    </row>
    <row r="63" spans="1:5" ht="15.75" x14ac:dyDescent="0.25">
      <c r="A63" s="2">
        <v>11</v>
      </c>
      <c r="B63" s="2" t="s">
        <v>51</v>
      </c>
      <c r="C63" s="2">
        <v>1</v>
      </c>
      <c r="D63" s="2">
        <v>0</v>
      </c>
      <c r="E63" s="7">
        <f>C63*445+10.2</f>
        <v>455.2</v>
      </c>
    </row>
    <row r="64" spans="1:5" ht="15.75" x14ac:dyDescent="0.25">
      <c r="A64" s="5">
        <v>10</v>
      </c>
      <c r="B64" s="5" t="s">
        <v>52</v>
      </c>
      <c r="C64" s="5">
        <f>C65+C66+C67+C68+C69+C70+C71</f>
        <v>7</v>
      </c>
      <c r="D64" s="5">
        <f>D65+D66+D67+D68+D69+D70+D71</f>
        <v>0</v>
      </c>
      <c r="E64" s="6">
        <f>E65+E66+E67+E68+E69+E70+E71</f>
        <v>3186.3999999999996</v>
      </c>
    </row>
    <row r="65" spans="1:5" ht="15.75" x14ac:dyDescent="0.25">
      <c r="A65" s="2">
        <v>1</v>
      </c>
      <c r="B65" s="2" t="s">
        <v>53</v>
      </c>
      <c r="C65" s="2">
        <v>1</v>
      </c>
      <c r="D65" s="2">
        <v>0</v>
      </c>
      <c r="E65" s="7">
        <f t="shared" ref="E65:E71" si="0">C65*445+10.2</f>
        <v>455.2</v>
      </c>
    </row>
    <row r="66" spans="1:5" ht="15.75" x14ac:dyDescent="0.25">
      <c r="A66" s="2">
        <v>2</v>
      </c>
      <c r="B66" s="2" t="s">
        <v>54</v>
      </c>
      <c r="C66" s="2">
        <v>1</v>
      </c>
      <c r="D66" s="2">
        <v>0</v>
      </c>
      <c r="E66" s="7">
        <f t="shared" si="0"/>
        <v>455.2</v>
      </c>
    </row>
    <row r="67" spans="1:5" ht="15.75" x14ac:dyDescent="0.25">
      <c r="A67" s="2">
        <v>3</v>
      </c>
      <c r="B67" s="2" t="s">
        <v>55</v>
      </c>
      <c r="C67" s="2">
        <v>1</v>
      </c>
      <c r="D67" s="2">
        <v>0</v>
      </c>
      <c r="E67" s="7">
        <f t="shared" si="0"/>
        <v>455.2</v>
      </c>
    </row>
    <row r="68" spans="1:5" ht="15.75" x14ac:dyDescent="0.25">
      <c r="A68" s="2">
        <v>4</v>
      </c>
      <c r="B68" s="2" t="s">
        <v>56</v>
      </c>
      <c r="C68" s="2">
        <v>1</v>
      </c>
      <c r="D68" s="2">
        <v>0</v>
      </c>
      <c r="E68" s="7">
        <f t="shared" si="0"/>
        <v>455.2</v>
      </c>
    </row>
    <row r="69" spans="1:5" ht="15.75" x14ac:dyDescent="0.25">
      <c r="A69" s="2">
        <v>5</v>
      </c>
      <c r="B69" s="2" t="s">
        <v>57</v>
      </c>
      <c r="C69" s="2">
        <v>1</v>
      </c>
      <c r="D69" s="2">
        <v>0</v>
      </c>
      <c r="E69" s="7">
        <f t="shared" si="0"/>
        <v>455.2</v>
      </c>
    </row>
    <row r="70" spans="1:5" ht="15.75" x14ac:dyDescent="0.25">
      <c r="A70" s="2">
        <v>6</v>
      </c>
      <c r="B70" s="2" t="s">
        <v>58</v>
      </c>
      <c r="C70" s="2">
        <v>1</v>
      </c>
      <c r="D70" s="2">
        <v>0</v>
      </c>
      <c r="E70" s="7">
        <f t="shared" si="0"/>
        <v>455.2</v>
      </c>
    </row>
    <row r="71" spans="1:5" ht="15.75" x14ac:dyDescent="0.25">
      <c r="A71" s="2">
        <v>7</v>
      </c>
      <c r="B71" s="2" t="s">
        <v>59</v>
      </c>
      <c r="C71" s="2">
        <v>1</v>
      </c>
      <c r="D71" s="2">
        <v>0</v>
      </c>
      <c r="E71" s="7">
        <f t="shared" si="0"/>
        <v>455.2</v>
      </c>
    </row>
    <row r="72" spans="1:5" ht="15.75" x14ac:dyDescent="0.25">
      <c r="A72" s="5">
        <v>11</v>
      </c>
      <c r="B72" s="5" t="s">
        <v>60</v>
      </c>
      <c r="C72" s="5">
        <f>C73+C74+C75+C76+C77+C78+C79+C80+C81+C82+C83+C84+C85</f>
        <v>29</v>
      </c>
      <c r="D72" s="5">
        <f>D73+D74+D75+D76+D77+D78+D79+D80+D81+D82+D83+D84+D85</f>
        <v>5</v>
      </c>
      <c r="E72" s="6">
        <f>E73+E74+E75+E76+E77+E78+E79+E80+E81+E82+E83+E84+E85</f>
        <v>14338.800000000001</v>
      </c>
    </row>
    <row r="73" spans="1:5" ht="15.75" x14ac:dyDescent="0.25">
      <c r="A73" s="2">
        <v>1</v>
      </c>
      <c r="B73" s="2" t="s">
        <v>61</v>
      </c>
      <c r="C73" s="2">
        <v>4</v>
      </c>
      <c r="D73" s="2">
        <v>0</v>
      </c>
      <c r="E73" s="7">
        <f>C73*445+40.8</f>
        <v>1820.8</v>
      </c>
    </row>
    <row r="74" spans="1:5" ht="15.75" x14ac:dyDescent="0.25">
      <c r="A74" s="2">
        <v>2</v>
      </c>
      <c r="B74" s="2" t="s">
        <v>62</v>
      </c>
      <c r="C74" s="2">
        <v>3</v>
      </c>
      <c r="D74" s="2">
        <v>0</v>
      </c>
      <c r="E74" s="7">
        <f>C74*445+30.6</f>
        <v>1365.6</v>
      </c>
    </row>
    <row r="75" spans="1:5" ht="15.75" x14ac:dyDescent="0.25">
      <c r="A75" s="2">
        <v>3</v>
      </c>
      <c r="B75" s="2" t="s">
        <v>63</v>
      </c>
      <c r="C75" s="2">
        <v>1</v>
      </c>
      <c r="D75" s="2">
        <v>0</v>
      </c>
      <c r="E75" s="7">
        <f>C75*445+10.2</f>
        <v>455.2</v>
      </c>
    </row>
    <row r="76" spans="1:5" ht="15.75" x14ac:dyDescent="0.25">
      <c r="A76" s="2">
        <v>4</v>
      </c>
      <c r="B76" s="2" t="s">
        <v>64</v>
      </c>
      <c r="C76" s="2">
        <v>4</v>
      </c>
      <c r="D76" s="2">
        <v>0</v>
      </c>
      <c r="E76" s="7">
        <f>C76*445+40.8</f>
        <v>1820.8</v>
      </c>
    </row>
    <row r="77" spans="1:5" ht="15.75" x14ac:dyDescent="0.25">
      <c r="A77" s="2">
        <v>5</v>
      </c>
      <c r="B77" s="2" t="s">
        <v>65</v>
      </c>
      <c r="C77" s="2">
        <v>6</v>
      </c>
      <c r="D77" s="2">
        <v>0</v>
      </c>
      <c r="E77" s="7">
        <f>C77*445+61.2</f>
        <v>2731.2</v>
      </c>
    </row>
    <row r="78" spans="1:5" ht="15.75" x14ac:dyDescent="0.25">
      <c r="A78" s="2">
        <v>6</v>
      </c>
      <c r="B78" s="2" t="s">
        <v>66</v>
      </c>
      <c r="C78" s="2">
        <v>9</v>
      </c>
      <c r="D78" s="2">
        <v>0</v>
      </c>
      <c r="E78" s="7">
        <f>C78*445+91.8</f>
        <v>4096.8</v>
      </c>
    </row>
    <row r="79" spans="1:5" ht="15.75" x14ac:dyDescent="0.25">
      <c r="A79" s="2">
        <v>7</v>
      </c>
      <c r="B79" s="2" t="s">
        <v>67</v>
      </c>
      <c r="C79" s="2">
        <v>0</v>
      </c>
      <c r="D79" s="2">
        <v>1</v>
      </c>
      <c r="E79" s="7">
        <f>D79*222.5+5.1</f>
        <v>227.6</v>
      </c>
    </row>
    <row r="80" spans="1:5" ht="15.75" x14ac:dyDescent="0.25">
      <c r="A80" s="2">
        <v>8</v>
      </c>
      <c r="B80" s="2" t="s">
        <v>93</v>
      </c>
      <c r="C80" s="2">
        <v>0</v>
      </c>
      <c r="D80" s="2">
        <v>1</v>
      </c>
      <c r="E80" s="7">
        <f>D80*222.5+5.1</f>
        <v>227.6</v>
      </c>
    </row>
    <row r="81" spans="1:5" ht="15.75" x14ac:dyDescent="0.25">
      <c r="A81" s="2">
        <v>9</v>
      </c>
      <c r="B81" s="2" t="s">
        <v>68</v>
      </c>
      <c r="C81" s="2">
        <v>0</v>
      </c>
      <c r="D81" s="2">
        <v>1</v>
      </c>
      <c r="E81" s="7">
        <f>D81*222.5+5.1</f>
        <v>227.6</v>
      </c>
    </row>
    <row r="82" spans="1:5" ht="15.75" x14ac:dyDescent="0.25">
      <c r="A82" s="2">
        <v>11</v>
      </c>
      <c r="B82" s="2" t="s">
        <v>94</v>
      </c>
      <c r="C82" s="2">
        <v>0</v>
      </c>
      <c r="D82" s="2">
        <v>1</v>
      </c>
      <c r="E82" s="7">
        <f>D82*222.5+5.1</f>
        <v>227.6</v>
      </c>
    </row>
    <row r="83" spans="1:5" ht="15.75" x14ac:dyDescent="0.25">
      <c r="A83" s="2">
        <v>12</v>
      </c>
      <c r="B83" s="2" t="s">
        <v>69</v>
      </c>
      <c r="C83" s="2">
        <v>1</v>
      </c>
      <c r="D83" s="2">
        <v>0</v>
      </c>
      <c r="E83" s="7">
        <f>C83*445+10.2</f>
        <v>455.2</v>
      </c>
    </row>
    <row r="84" spans="1:5" ht="15.75" x14ac:dyDescent="0.25">
      <c r="A84" s="2">
        <v>13</v>
      </c>
      <c r="B84" s="2" t="s">
        <v>70</v>
      </c>
      <c r="C84" s="2">
        <v>1</v>
      </c>
      <c r="D84" s="2">
        <v>0</v>
      </c>
      <c r="E84" s="7">
        <f>C84*445+10.2</f>
        <v>455.2</v>
      </c>
    </row>
    <row r="85" spans="1:5" ht="15.75" x14ac:dyDescent="0.25">
      <c r="A85" s="2">
        <v>14</v>
      </c>
      <c r="B85" s="2" t="s">
        <v>71</v>
      </c>
      <c r="C85" s="2">
        <v>0</v>
      </c>
      <c r="D85" s="2">
        <v>1</v>
      </c>
      <c r="E85" s="7">
        <f>222.5*D85+5.1</f>
        <v>227.6</v>
      </c>
    </row>
    <row r="86" spans="1:5" ht="15.75" x14ac:dyDescent="0.25">
      <c r="A86" s="5">
        <v>12</v>
      </c>
      <c r="B86" s="5" t="s">
        <v>72</v>
      </c>
      <c r="C86" s="5">
        <f>C87+C88+C89+C90+C91+C92+C93+C94+C95+C96+C97+C98</f>
        <v>2</v>
      </c>
      <c r="D86" s="5">
        <f>D87+D88+D89+D90+D91+D92+D93+D94+D95+D96+D97+D98</f>
        <v>10</v>
      </c>
      <c r="E86" s="6">
        <f>E87+E88+E89+E90+E91+E92+E93+E94+E95+E96+E97+E98</f>
        <v>3186.3999999999992</v>
      </c>
    </row>
    <row r="87" spans="1:5" ht="15.75" x14ac:dyDescent="0.25">
      <c r="A87" s="2">
        <v>1</v>
      </c>
      <c r="B87" s="2" t="s">
        <v>73</v>
      </c>
      <c r="C87" s="2">
        <v>1</v>
      </c>
      <c r="D87" s="2">
        <v>0</v>
      </c>
      <c r="E87" s="7">
        <f>C87*445+10.2</f>
        <v>455.2</v>
      </c>
    </row>
    <row r="88" spans="1:5" ht="15.75" x14ac:dyDescent="0.25">
      <c r="A88" s="2">
        <v>2</v>
      </c>
      <c r="B88" s="2" t="s">
        <v>74</v>
      </c>
      <c r="C88" s="2">
        <v>0</v>
      </c>
      <c r="D88" s="2">
        <v>1</v>
      </c>
      <c r="E88" s="7">
        <f>D88*222.5+5.1</f>
        <v>227.6</v>
      </c>
    </row>
    <row r="89" spans="1:5" ht="15.75" x14ac:dyDescent="0.25">
      <c r="A89" s="2">
        <v>3</v>
      </c>
      <c r="B89" s="2" t="s">
        <v>75</v>
      </c>
      <c r="C89" s="2">
        <v>1</v>
      </c>
      <c r="D89" s="2">
        <v>0</v>
      </c>
      <c r="E89" s="7">
        <f>C89*445+10.2</f>
        <v>455.2</v>
      </c>
    </row>
    <row r="90" spans="1:5" ht="15.75" x14ac:dyDescent="0.25">
      <c r="A90" s="2">
        <v>4</v>
      </c>
      <c r="B90" s="2" t="s">
        <v>76</v>
      </c>
      <c r="C90" s="2">
        <v>0</v>
      </c>
      <c r="D90" s="2">
        <v>1</v>
      </c>
      <c r="E90" s="7">
        <f t="shared" ref="E90:E98" si="1">D90*222.5+5.1</f>
        <v>227.6</v>
      </c>
    </row>
    <row r="91" spans="1:5" ht="15.75" x14ac:dyDescent="0.25">
      <c r="A91" s="2">
        <v>5</v>
      </c>
      <c r="B91" s="2" t="s">
        <v>77</v>
      </c>
      <c r="C91" s="2">
        <v>0</v>
      </c>
      <c r="D91" s="2">
        <v>1</v>
      </c>
      <c r="E91" s="7">
        <f t="shared" si="1"/>
        <v>227.6</v>
      </c>
    </row>
    <row r="92" spans="1:5" ht="15.75" x14ac:dyDescent="0.25">
      <c r="A92" s="2">
        <v>6</v>
      </c>
      <c r="B92" s="2" t="s">
        <v>78</v>
      </c>
      <c r="C92" s="2">
        <v>0</v>
      </c>
      <c r="D92" s="2">
        <v>1</v>
      </c>
      <c r="E92" s="7">
        <f t="shared" si="1"/>
        <v>227.6</v>
      </c>
    </row>
    <row r="93" spans="1:5" ht="15.75" x14ac:dyDescent="0.25">
      <c r="A93" s="2">
        <v>7</v>
      </c>
      <c r="B93" s="2" t="s">
        <v>79</v>
      </c>
      <c r="C93" s="2">
        <v>0</v>
      </c>
      <c r="D93" s="2">
        <v>1</v>
      </c>
      <c r="E93" s="7">
        <f t="shared" si="1"/>
        <v>227.6</v>
      </c>
    </row>
    <row r="94" spans="1:5" ht="15.75" x14ac:dyDescent="0.25">
      <c r="A94" s="2">
        <v>8</v>
      </c>
      <c r="B94" s="2" t="s">
        <v>80</v>
      </c>
      <c r="C94" s="2">
        <v>0</v>
      </c>
      <c r="D94" s="2">
        <v>1</v>
      </c>
      <c r="E94" s="7">
        <f t="shared" si="1"/>
        <v>227.6</v>
      </c>
    </row>
    <row r="95" spans="1:5" ht="15.75" x14ac:dyDescent="0.25">
      <c r="A95" s="2">
        <v>9</v>
      </c>
      <c r="B95" s="2" t="s">
        <v>81</v>
      </c>
      <c r="C95" s="2">
        <v>0</v>
      </c>
      <c r="D95" s="2">
        <v>1</v>
      </c>
      <c r="E95" s="7">
        <f t="shared" si="1"/>
        <v>227.6</v>
      </c>
    </row>
    <row r="96" spans="1:5" ht="15.75" x14ac:dyDescent="0.25">
      <c r="A96" s="2">
        <v>11</v>
      </c>
      <c r="B96" s="2" t="s">
        <v>82</v>
      </c>
      <c r="C96" s="2">
        <v>0</v>
      </c>
      <c r="D96" s="2">
        <v>1</v>
      </c>
      <c r="E96" s="7">
        <f t="shared" si="1"/>
        <v>227.6</v>
      </c>
    </row>
    <row r="97" spans="1:5" ht="15.75" x14ac:dyDescent="0.25">
      <c r="A97" s="2">
        <v>12</v>
      </c>
      <c r="B97" s="2" t="s">
        <v>83</v>
      </c>
      <c r="C97" s="2">
        <v>0</v>
      </c>
      <c r="D97" s="2">
        <v>1</v>
      </c>
      <c r="E97" s="7">
        <f t="shared" si="1"/>
        <v>227.6</v>
      </c>
    </row>
    <row r="98" spans="1:5" ht="15.75" x14ac:dyDescent="0.25">
      <c r="A98" s="2">
        <v>13</v>
      </c>
      <c r="B98" s="2" t="s">
        <v>84</v>
      </c>
      <c r="C98" s="2">
        <v>0</v>
      </c>
      <c r="D98" s="2">
        <v>1</v>
      </c>
      <c r="E98" s="7">
        <f t="shared" si="1"/>
        <v>227.6</v>
      </c>
    </row>
  </sheetData>
  <mergeCells count="5">
    <mergeCell ref="C4:D4"/>
    <mergeCell ref="A7:E7"/>
    <mergeCell ref="A1:E2"/>
    <mergeCell ref="A4:A5"/>
    <mergeCell ref="B4:B5"/>
  </mergeCells>
  <pageMargins left="0.23622047244094491" right="0.23622047244094491" top="0.55118110236220474" bottom="0.19685039370078741" header="0.31496062992125984" footer="0.31496062992125984"/>
  <pageSetup paperSize="9" scale="85" firstPageNumber="2545" fitToHeight="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2020 год</vt:lpstr>
      <vt:lpstr>2021 год</vt:lpstr>
      <vt:lpstr>2022 год</vt:lpstr>
      <vt:lpstr>'2020 год'!Заголовки_для_печати</vt:lpstr>
      <vt:lpstr>'2021 год'!Заголовки_для_печати</vt:lpstr>
      <vt:lpstr>'2022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2019-10-18T11:46:58Z</dcterms:modified>
</cp:coreProperties>
</file>